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-140" yWindow="460" windowWidth="16900" windowHeight="17040" tabRatio="500"/>
  </bookViews>
  <sheets>
    <sheet name="Amsterdam &amp; Hengelo" sheetId="7" r:id="rId1"/>
    <sheet name="SUMMARIES" sheetId="8" r:id="rId2"/>
  </sheets>
  <calcPr calcId="150001" concurrentCalc="0"/>
  <pivotCaches>
    <pivotCache cacheId="56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5" i="7" l="1"/>
  <c r="F30" i="7"/>
  <c r="F29" i="7"/>
  <c r="F27" i="7"/>
  <c r="F25" i="7"/>
  <c r="F18" i="7"/>
  <c r="F14" i="7"/>
  <c r="F13" i="7"/>
  <c r="F11" i="7"/>
  <c r="F17" i="7"/>
  <c r="F36" i="7"/>
  <c r="B3" i="7"/>
  <c r="C3" i="7"/>
  <c r="B4" i="7"/>
  <c r="C4" i="7"/>
  <c r="G36" i="7"/>
  <c r="B5" i="7"/>
  <c r="C5" i="7"/>
  <c r="C2" i="7"/>
</calcChain>
</file>

<file path=xl/comments1.xml><?xml version="1.0" encoding="utf-8"?>
<comments xmlns="http://schemas.openxmlformats.org/spreadsheetml/2006/main">
  <authors>
    <author>Microsoft Office User</author>
  </authors>
  <commentList>
    <comment ref="B2" authorId="0">
      <text>
        <r>
          <rPr>
            <b/>
            <sz val="10"/>
            <color indexed="81"/>
            <rFont val="Calibri"/>
            <family val="2"/>
          </rPr>
          <t>Microsoft Office User:</t>
        </r>
        <r>
          <rPr>
            <sz val="10"/>
            <color indexed="81"/>
            <rFont val="Calibri"/>
            <family val="2"/>
          </rPr>
          <t xml:space="preserve">
Fill-in with your budget</t>
        </r>
      </text>
    </comment>
  </commentList>
</comments>
</file>

<file path=xl/sharedStrings.xml><?xml version="1.0" encoding="utf-8"?>
<sst xmlns="http://schemas.openxmlformats.org/spreadsheetml/2006/main" count="87" uniqueCount="58">
  <si>
    <t>Date</t>
  </si>
  <si>
    <t>Time</t>
  </si>
  <si>
    <t>Activity</t>
  </si>
  <si>
    <t>Travel Time</t>
  </si>
  <si>
    <t>Notes</t>
  </si>
  <si>
    <t>Accomodation</t>
  </si>
  <si>
    <t>Food</t>
  </si>
  <si>
    <t>9min walk</t>
  </si>
  <si>
    <t>5min walk</t>
  </si>
  <si>
    <t>Lunch</t>
  </si>
  <si>
    <t>8min walk</t>
  </si>
  <si>
    <t>3min walk</t>
  </si>
  <si>
    <t>4min walk</t>
  </si>
  <si>
    <t>1min walk</t>
  </si>
  <si>
    <t>10min walk</t>
  </si>
  <si>
    <t>Hotel</t>
  </si>
  <si>
    <t>Day 1</t>
  </si>
  <si>
    <t>Day 2</t>
  </si>
  <si>
    <t>Category</t>
  </si>
  <si>
    <t>Travel</t>
  </si>
  <si>
    <t>Budget</t>
  </si>
  <si>
    <t>Total Vacation Cost (Activities + Food)</t>
  </si>
  <si>
    <t>$ Available</t>
  </si>
  <si>
    <t>$ Actual Spent</t>
  </si>
  <si>
    <t>Actual Cost</t>
  </si>
  <si>
    <t>$ CAD</t>
  </si>
  <si>
    <t>Daily Transit (other than indicated)</t>
  </si>
  <si>
    <t>Total</t>
  </si>
  <si>
    <t>Row Labels</t>
  </si>
  <si>
    <t>(blank)</t>
  </si>
  <si>
    <t>Grand Total</t>
  </si>
  <si>
    <t>Sum of Actual Cost</t>
  </si>
  <si>
    <t>Budget Cost (2 adults)</t>
  </si>
  <si>
    <t>Sum of Budget Cost (2 adults)</t>
  </si>
  <si>
    <t>Euros</t>
  </si>
  <si>
    <t>Amsterdam &amp; Hengelo</t>
  </si>
  <si>
    <t>Visit Amstelpark</t>
  </si>
  <si>
    <t>De Riekermolen</t>
  </si>
  <si>
    <t>Royal Palace in Dam Square (10am-5pm)</t>
  </si>
  <si>
    <t>Amsterdam Canal Cruise (10am-6pm)</t>
  </si>
  <si>
    <t>Lunch at Barca (11:30am-1am)</t>
  </si>
  <si>
    <t>Rijksmuseum (9am-5pm)</t>
  </si>
  <si>
    <t>Van Gogh Museum (9am-5pm, Closed Mondays)</t>
  </si>
  <si>
    <t>Heineken Experience (10:30am-7:30pm)</t>
  </si>
  <si>
    <t>Breakfast (option to include with hotel)</t>
  </si>
  <si>
    <t>Dinner at Café Berkhout (10am-1am)</t>
  </si>
  <si>
    <t>Bloemenmarkt (Floating Flower) Market, De Wallen (Red Light District), Damrak</t>
  </si>
  <si>
    <t>30min walk</t>
  </si>
  <si>
    <t>23min walk</t>
  </si>
  <si>
    <t>Wander downtown Hengelo</t>
  </si>
  <si>
    <t>Anne Frank House (12pm-7pm)</t>
  </si>
  <si>
    <t>1h48min train</t>
  </si>
  <si>
    <t>Kasteel Twickel (10am-5pm, Closed Mondays and Tuesdays)</t>
  </si>
  <si>
    <t>Salt Museum (2pm-5pm)</t>
  </si>
  <si>
    <t>Dinner at Stravinsky (9am-11pm)</t>
  </si>
  <si>
    <t>43min train</t>
  </si>
  <si>
    <t>21min train</t>
  </si>
  <si>
    <t>Head to Hengelo from Amsterdam Centraal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</si>
</sst>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6" formatCode="_-[$¥-411]* #,##0.00_-;\-[$¥-411]* #,##0.00_-;_-[$¥-411]* &quot;-&quot;??_-;_-@_-"/>
    <numFmt numFmtId="167" formatCode="_-[$$-1009]* #,##0.00_-;\-[$$-1009]* #,##0.00_-;_-[$$-1009]* &quot;-&quot;??_-;_-@_-"/>
    <numFmt numFmtId="168" formatCode="_([$€-2]\ * #,##0.00_);_([$€-2]\ * \(#,##0.00\);_([$€-2]\ * &quot;-&quot;??_);_(@_)"/>
  </numFmts>
  <fonts count="11" x14ac:knownFonts="1">
    <font>
      <sz val="10"/>
      <color rgb="FF000000"/>
      <name val="Arial"/>
    </font>
    <font>
      <sz val="11"/>
      <name val="Arial"/>
      <family val="2"/>
    </font>
    <font>
      <u/>
      <sz val="10"/>
      <color theme="11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81"/>
      <name val="Calibri"/>
      <family val="2"/>
    </font>
    <font>
      <b/>
      <sz val="10"/>
      <color indexed="81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A4C2F4"/>
        <bgColor rgb="FFA4C2F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5">
    <xf numFmtId="0" fontId="0" fillId="0" borderId="0" xfId="0" applyFont="1" applyAlignment="1"/>
    <xf numFmtId="166" fontId="0" fillId="0" borderId="0" xfId="0" applyNumberFormat="1" applyFont="1" applyAlignment="1"/>
    <xf numFmtId="0" fontId="3" fillId="0" borderId="3" xfId="0" applyFont="1" applyBorder="1" applyAlignment="1"/>
    <xf numFmtId="0" fontId="1" fillId="0" borderId="3" xfId="0" applyFont="1" applyFill="1" applyBorder="1"/>
    <xf numFmtId="0" fontId="5" fillId="0" borderId="3" xfId="0" applyFont="1" applyBorder="1" applyAlignment="1"/>
    <xf numFmtId="0" fontId="1" fillId="0" borderId="3" xfId="0" applyFont="1" applyFill="1" applyBorder="1" applyAlignment="1"/>
    <xf numFmtId="0" fontId="5" fillId="0" borderId="3" xfId="0" applyFont="1" applyFill="1" applyBorder="1" applyAlignment="1"/>
    <xf numFmtId="0" fontId="4" fillId="2" borderId="4" xfId="0" applyFont="1" applyFill="1" applyBorder="1" applyAlignment="1"/>
    <xf numFmtId="0" fontId="1" fillId="0" borderId="6" xfId="0" applyFont="1" applyFill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0" fontId="5" fillId="0" borderId="9" xfId="0" applyFont="1" applyBorder="1" applyAlignment="1"/>
    <xf numFmtId="0" fontId="1" fillId="0" borderId="10" xfId="0" applyFont="1" applyFill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1" fillId="0" borderId="7" xfId="0" applyFont="1" applyFill="1" applyBorder="1" applyAlignment="1"/>
    <xf numFmtId="0" fontId="1" fillId="0" borderId="10" xfId="0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/>
    <xf numFmtId="0" fontId="3" fillId="3" borderId="2" xfId="0" applyFont="1" applyFill="1" applyBorder="1"/>
    <xf numFmtId="0" fontId="6" fillId="3" borderId="1" xfId="0" applyFont="1" applyFill="1" applyBorder="1" applyAlignment="1"/>
    <xf numFmtId="167" fontId="0" fillId="0" borderId="3" xfId="0" applyNumberFormat="1" applyFont="1" applyBorder="1" applyAlignment="1"/>
    <xf numFmtId="0" fontId="1" fillId="0" borderId="4" xfId="0" applyFont="1" applyFill="1" applyBorder="1" applyAlignment="1"/>
    <xf numFmtId="0" fontId="5" fillId="0" borderId="4" xfId="0" applyFont="1" applyBorder="1" applyAlignment="1"/>
    <xf numFmtId="0" fontId="1" fillId="0" borderId="4" xfId="0" applyFont="1" applyFill="1" applyBorder="1"/>
    <xf numFmtId="0" fontId="5" fillId="0" borderId="12" xfId="0" applyFont="1" applyBorder="1" applyAlignment="1"/>
    <xf numFmtId="0" fontId="4" fillId="2" borderId="5" xfId="0" applyFont="1" applyFill="1" applyBorder="1" applyAlignment="1"/>
    <xf numFmtId="166" fontId="4" fillId="2" borderId="5" xfId="0" applyNumberFormat="1" applyFont="1" applyFill="1" applyBorder="1" applyAlignment="1"/>
    <xf numFmtId="0" fontId="0" fillId="0" borderId="0" xfId="0" pivotButton="1" applyFont="1" applyAlignment="1"/>
    <xf numFmtId="0" fontId="0" fillId="0" borderId="0" xfId="0" applyFont="1" applyAlignment="1">
      <alignment horizontal="left"/>
    </xf>
    <xf numFmtId="19" fontId="1" fillId="0" borderId="17" xfId="0" applyNumberFormat="1" applyFont="1" applyFill="1" applyBorder="1" applyAlignment="1"/>
    <xf numFmtId="19" fontId="1" fillId="0" borderId="18" xfId="0" applyNumberFormat="1" applyFont="1" applyFill="1" applyBorder="1" applyAlignment="1"/>
    <xf numFmtId="19" fontId="1" fillId="0" borderId="19" xfId="0" applyNumberFormat="1" applyFont="1" applyFill="1" applyBorder="1" applyAlignment="1"/>
    <xf numFmtId="19" fontId="1" fillId="0" borderId="17" xfId="0" applyNumberFormat="1" applyFont="1" applyFill="1" applyBorder="1"/>
    <xf numFmtId="19" fontId="1" fillId="0" borderId="18" xfId="0" applyNumberFormat="1" applyFont="1" applyFill="1" applyBorder="1"/>
    <xf numFmtId="19" fontId="1" fillId="0" borderId="16" xfId="0" applyNumberFormat="1" applyFont="1" applyFill="1" applyBorder="1"/>
    <xf numFmtId="0" fontId="4" fillId="2" borderId="20" xfId="0" applyFont="1" applyFill="1" applyBorder="1" applyAlignment="1"/>
    <xf numFmtId="0" fontId="1" fillId="0" borderId="21" xfId="0" applyFont="1" applyFill="1" applyBorder="1" applyAlignment="1"/>
    <xf numFmtId="0" fontId="1" fillId="0" borderId="22" xfId="0" applyFont="1" applyFill="1" applyBorder="1" applyAlignment="1"/>
    <xf numFmtId="0" fontId="5" fillId="0" borderId="22" xfId="0" applyFont="1" applyBorder="1" applyAlignment="1"/>
    <xf numFmtId="0" fontId="5" fillId="0" borderId="23" xfId="0" applyFont="1" applyBorder="1" applyAlignment="1"/>
    <xf numFmtId="19" fontId="1" fillId="0" borderId="15" xfId="0" applyNumberFormat="1" applyFont="1" applyFill="1" applyBorder="1" applyAlignment="1">
      <alignment horizontal="center" vertical="center"/>
    </xf>
    <xf numFmtId="19" fontId="1" fillId="0" borderId="13" xfId="0" applyNumberFormat="1" applyFont="1" applyFill="1" applyBorder="1" applyAlignment="1">
      <alignment horizontal="center" vertical="center"/>
    </xf>
    <xf numFmtId="19" fontId="1" fillId="0" borderId="1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8" fontId="0" fillId="4" borderId="3" xfId="0" applyNumberFormat="1" applyFont="1" applyFill="1" applyBorder="1" applyAlignment="1"/>
    <xf numFmtId="168" fontId="0" fillId="0" borderId="3" xfId="0" applyNumberFormat="1" applyFont="1" applyBorder="1"/>
    <xf numFmtId="168" fontId="7" fillId="0" borderId="3" xfId="0" applyNumberFormat="1" applyFont="1" applyBorder="1"/>
    <xf numFmtId="0" fontId="4" fillId="2" borderId="3" xfId="0" applyFont="1" applyFill="1" applyBorder="1" applyAlignment="1"/>
    <xf numFmtId="168" fontId="5" fillId="0" borderId="3" xfId="0" applyNumberFormat="1" applyFont="1" applyBorder="1" applyAlignment="1"/>
    <xf numFmtId="168" fontId="5" fillId="0" borderId="7" xfId="0" applyNumberFormat="1" applyFont="1" applyBorder="1" applyAlignment="1"/>
    <xf numFmtId="168" fontId="5" fillId="0" borderId="4" xfId="0" applyNumberFormat="1" applyFont="1" applyBorder="1" applyAlignment="1"/>
    <xf numFmtId="168" fontId="5" fillId="0" borderId="10" xfId="0" applyNumberFormat="1" applyFont="1" applyBorder="1" applyAlignment="1"/>
    <xf numFmtId="168" fontId="5" fillId="0" borderId="22" xfId="0" applyNumberFormat="1" applyFont="1" applyBorder="1" applyAlignment="1"/>
    <xf numFmtId="168" fontId="0" fillId="0" borderId="0" xfId="0" applyNumberFormat="1" applyFont="1" applyAlignment="1"/>
  </cellXfs>
  <cellStyles count="4">
    <cellStyle name="Followed Hyperlink" xfId="1" builtinId="9" hidden="1"/>
    <cellStyle name="Followed Hyperlink" xfId="3" builtinId="9" hidden="1"/>
    <cellStyle name="Hyperlink" xfId="2" builtinId="8" hidden="1"/>
    <cellStyle name="Normal" xfId="0" builtinId="0"/>
  </cellStyles>
  <dxfs count="113">
    <dxf>
      <numFmt numFmtId="168" formatCode="_([$€-2]\ * #,##0.00_);_([$€-2]\ * \(#,##0.00\);_([$€-2]\ 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8" formatCode="_([$€-2]\ * #,##0.00_);_([$€-2]\ * \(#,##0.00\);_([$€-2]\ * &quot;-&quot;??_);_(@_)"/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8" formatCode="_([$€-2]\ * #,##0.00_);_([$€-2]\ * \(#,##0.00\);_([$€-2]\ * &quot;-&quot;??_);_(@_)"/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8" formatCode="_([$€-2]\ * #,##0.00_);_([$€-2]\ * \(#,##0.00\);_([$€-2]\ * &quot;-&quot;??_);_(@_)"/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8" formatCode="_([$€-2]\ * #,##0.00_);_([$€-2]\ * \(#,##0.00\);_([$€-2]\ 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8" formatCode="_([$€-2]\ * #,##0.00_);_([$€-2]\ * \(#,##0.00\);_([$€-2]\ * &quot;-&quot;??_);_(@_)"/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24" formatCode="h:mm:ss\ AM/PM"/>
      <fill>
        <patternFill patternType="none">
          <fgColor indexed="64"/>
          <bgColor indexed="65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top style="medium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outline="0">
        <left style="thin">
          <color auto="1"/>
        </left>
        <top style="thin">
          <color auto="1"/>
        </top>
        <bottom style="medium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fill>
        <patternFill patternType="solid">
          <fgColor indexed="64"/>
          <bgColor theme="9" tint="0.5999938962981048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1C232"/>
          <bgColor rgb="FFF1C232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C0000"/>
          <bgColor rgb="FFCC0000"/>
        </patternFill>
      </fill>
    </dxf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</dxfs>
  <tableStyles count="33" defaultPivotStyle="PivotStyleMedium7">
    <tableStyle name="Trip Ideas-style" pivot="0" count="3">
      <tableStyleElement type="headerRow" dxfId="112"/>
      <tableStyleElement type="firstRowStripe" dxfId="111"/>
      <tableStyleElement type="secondRowStripe" dxfId="110"/>
    </tableStyle>
    <tableStyle name="Kyoto-style" pivot="0" count="3">
      <tableStyleElement type="headerRow" dxfId="109"/>
      <tableStyleElement type="firstRowStripe" dxfId="108"/>
      <tableStyleElement type="secondRowStripe" dxfId="107"/>
    </tableStyle>
    <tableStyle name="Kyoto-style 2" pivot="0" count="3">
      <tableStyleElement type="headerRow" dxfId="106"/>
      <tableStyleElement type="firstRowStripe" dxfId="105"/>
      <tableStyleElement type="secondRowStripe" dxfId="104"/>
    </tableStyle>
    <tableStyle name="Kyoto-style 3" pivot="0" count="3">
      <tableStyleElement type="headerRow" dxfId="103"/>
      <tableStyleElement type="firstRowStripe" dxfId="102"/>
      <tableStyleElement type="secondRowStripe" dxfId="101"/>
    </tableStyle>
    <tableStyle name="Kyoto-style 4" pivot="0" count="3">
      <tableStyleElement type="headerRow" dxfId="100"/>
      <tableStyleElement type="firstRowStripe" dxfId="99"/>
      <tableStyleElement type="secondRowStripe" dxfId="98"/>
    </tableStyle>
    <tableStyle name="Kyoto-style 5" pivot="0" count="3">
      <tableStyleElement type="headerRow" dxfId="97"/>
      <tableStyleElement type="firstRowStripe" dxfId="96"/>
      <tableStyleElement type="secondRowStripe" dxfId="95"/>
    </tableStyle>
    <tableStyle name="Sapporo-style" pivot="0" count="3">
      <tableStyleElement type="headerRow" dxfId="94"/>
      <tableStyleElement type="firstRowStripe" dxfId="93"/>
      <tableStyleElement type="secondRowStripe" dxfId="92"/>
    </tableStyle>
    <tableStyle name="Sapporo-style 2" pivot="0" count="3">
      <tableStyleElement type="headerRow" dxfId="91"/>
      <tableStyleElement type="firstRowStripe" dxfId="90"/>
      <tableStyleElement type="secondRowStripe" dxfId="89"/>
    </tableStyle>
    <tableStyle name="Sapporo-style 3" pivot="0" count="3">
      <tableStyleElement type="headerRow" dxfId="88"/>
      <tableStyleElement type="firstRowStripe" dxfId="87"/>
      <tableStyleElement type="secondRowStripe" dxfId="86"/>
    </tableStyle>
    <tableStyle name="Sapporo-style 4" pivot="0" count="3">
      <tableStyleElement type="headerRow" dxfId="85"/>
      <tableStyleElement type="firstRowStripe" dxfId="84"/>
      <tableStyleElement type="secondRowStripe" dxfId="83"/>
    </tableStyle>
    <tableStyle name="Sapporo-style 5" pivot="0" count="3">
      <tableStyleElement type="headerRow" dxfId="82"/>
      <tableStyleElement type="firstRowStripe" dxfId="81"/>
      <tableStyleElement type="secondRowStripe" dxfId="80"/>
    </tableStyle>
    <tableStyle name="Sapporo-style 6" pivot="0" count="3">
      <tableStyleElement type="headerRow" dxfId="79"/>
      <tableStyleElement type="firstRowStripe" dxfId="78"/>
      <tableStyleElement type="secondRowStripe" dxfId="77"/>
    </tableStyle>
    <tableStyle name="Sapporo-style 7" pivot="0" count="2">
      <tableStyleElement type="firstRowStripe" dxfId="76"/>
      <tableStyleElement type="secondRowStripe" dxfId="75"/>
    </tableStyle>
    <tableStyle name="Sapporo-style 8" pivot="0" count="3">
      <tableStyleElement type="headerRow" dxfId="74"/>
      <tableStyleElement type="firstRowStripe" dxfId="73"/>
      <tableStyleElement type="secondRowStripe" dxfId="72"/>
    </tableStyle>
    <tableStyle name="Sapporo-style 9" pivot="0" count="3">
      <tableStyleElement type="headerRow" dxfId="71"/>
      <tableStyleElement type="firstRowStripe" dxfId="70"/>
      <tableStyleElement type="secondRowStripe" dxfId="69"/>
    </tableStyle>
    <tableStyle name="Sapporo-style 10" pivot="0" count="2">
      <tableStyleElement type="firstRowStripe" dxfId="68"/>
      <tableStyleElement type="secondRowStripe" dxfId="67"/>
    </tableStyle>
    <tableStyle name="Osaka-style" pivot="0" count="3">
      <tableStyleElement type="headerRow" dxfId="66"/>
      <tableStyleElement type="firstRowStripe" dxfId="65"/>
      <tableStyleElement type="secondRowStripe" dxfId="64"/>
    </tableStyle>
    <tableStyle name="Osaka-style 2" pivot="0" count="3">
      <tableStyleElement type="headerRow" dxfId="63"/>
      <tableStyleElement type="firstRowStripe" dxfId="62"/>
      <tableStyleElement type="secondRowStripe" dxfId="61"/>
    </tableStyle>
    <tableStyle name="Osaka-style 3" pivot="0" count="3">
      <tableStyleElement type="headerRow" dxfId="60"/>
      <tableStyleElement type="firstRowStripe" dxfId="59"/>
      <tableStyleElement type="secondRowStripe" dxfId="58"/>
    </tableStyle>
    <tableStyle name="Tokyo-style" pivot="0" count="3">
      <tableStyleElement type="headerRow" dxfId="57"/>
      <tableStyleElement type="firstRowStripe" dxfId="56"/>
      <tableStyleElement type="secondRowStripe" dxfId="55"/>
    </tableStyle>
    <tableStyle name="Tokyo-style 2" pivot="0" count="3">
      <tableStyleElement type="headerRow" dxfId="54"/>
      <tableStyleElement type="firstRowStripe" dxfId="53"/>
      <tableStyleElement type="secondRowStripe" dxfId="52"/>
    </tableStyle>
    <tableStyle name="Tokyo-style 3" pivot="0" count="3">
      <tableStyleElement type="headerRow" dxfId="51"/>
      <tableStyleElement type="firstRowStripe" dxfId="50"/>
      <tableStyleElement type="secondRowStripe" dxfId="49"/>
    </tableStyle>
    <tableStyle name="Tokyo-style 4" pivot="0" count="2">
      <tableStyleElement type="firstRowStripe" dxfId="48"/>
      <tableStyleElement type="secondRowStripe" dxfId="47"/>
    </tableStyle>
    <tableStyle name="Tokyo-style 5" pivot="0" count="2">
      <tableStyleElement type="firstRowStripe" dxfId="46"/>
      <tableStyleElement type="secondRowStripe" dxfId="45"/>
    </tableStyle>
    <tableStyle name="Tokyo-style 6" pivot="0" count="3">
      <tableStyleElement type="headerRow" dxfId="44"/>
      <tableStyleElement type="firstRowStripe" dxfId="43"/>
      <tableStyleElement type="secondRowStripe" dxfId="42"/>
    </tableStyle>
    <tableStyle name="Tokyo-style 7" pivot="0" count="3">
      <tableStyleElement type="headerRow" dxfId="41"/>
      <tableStyleElement type="firstRowStripe" dxfId="40"/>
      <tableStyleElement type="secondRowStripe" dxfId="39"/>
    </tableStyle>
    <tableStyle name="Tokyo-style 8" pivot="0" count="2">
      <tableStyleElement type="firstRowStripe" dxfId="38"/>
      <tableStyleElement type="secondRowStripe" dxfId="37"/>
    </tableStyle>
    <tableStyle name="Tokyo-style 9" pivot="0" count="2">
      <tableStyleElement type="firstRowStripe" dxfId="36"/>
      <tableStyleElement type="secondRowStripe" dxfId="35"/>
    </tableStyle>
    <tableStyle name="Tokyo-style 10" pivot="0" count="3">
      <tableStyleElement type="headerRow" dxfId="34"/>
      <tableStyleElement type="firstRowStripe" dxfId="33"/>
      <tableStyleElement type="secondRowStripe" dxfId="32"/>
    </tableStyle>
    <tableStyle name="Tokyo-style 11" pivot="0" count="3">
      <tableStyleElement type="headerRow" dxfId="31"/>
      <tableStyleElement type="firstRowStripe" dxfId="30"/>
      <tableStyleElement type="secondRowStripe" dxfId="29"/>
    </tableStyle>
    <tableStyle name="Tokyo-style 12" pivot="0" count="3">
      <tableStyleElement type="headerRow" dxfId="28"/>
      <tableStyleElement type="firstRowStripe" dxfId="27"/>
      <tableStyleElement type="secondRowStripe" dxfId="26"/>
    </tableStyle>
    <tableStyle name="Tokyo-style 13" pivot="0" count="3">
      <tableStyleElement type="headerRow" dxfId="25"/>
      <tableStyleElement type="firstRowStripe" dxfId="24"/>
      <tableStyleElement type="secondRowStripe" dxfId="23"/>
    </tableStyle>
    <tableStyle name="Tokyo-style 14" pivot="0" count="3"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197.989505787038" createdVersion="4" refreshedVersion="4" minRefreshableVersion="3" recordCount="28">
  <cacheSource type="worksheet">
    <worksheetSource name="Table30"/>
  </cacheSource>
  <cacheFields count="7">
    <cacheField name="Time" numFmtId="19">
      <sharedItems containsSemiMixedTypes="0" containsNonDate="0" containsDate="1" containsString="0" minDate="1899-12-30T08:00:00" maxDate="1899-12-30T21:00:00"/>
    </cacheField>
    <cacheField name="Activity" numFmtId="0">
      <sharedItems containsBlank="1"/>
    </cacheField>
    <cacheField name="Category" numFmtId="0">
      <sharedItems containsBlank="1" count="5">
        <s v="Food"/>
        <m/>
        <s v="Activity"/>
        <s v="Accomodation"/>
        <s v="Travel"/>
      </sharedItems>
    </cacheField>
    <cacheField name="Travel Time" numFmtId="0">
      <sharedItems containsBlank="1"/>
    </cacheField>
    <cacheField name="Budget Cost (2 adults)" numFmtId="168">
      <sharedItems containsString="0" containsBlank="1" containsNumber="1" containsInteger="1" minValue="0" maxValue="130"/>
    </cacheField>
    <cacheField name="Actual Cost" numFmtId="168">
      <sharedItems containsNonDate="0" containsString="0" containsBlank="1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">
  <r>
    <d v="1899-12-30T08:00:00"/>
    <s v="Breakfast (option to include with hotel)"/>
    <x v="0"/>
    <m/>
    <n v="0"/>
    <m/>
    <m/>
  </r>
  <r>
    <d v="1899-12-30T09:00:00"/>
    <m/>
    <x v="1"/>
    <m/>
    <m/>
    <m/>
    <m/>
  </r>
  <r>
    <d v="1899-12-30T10:00:00"/>
    <m/>
    <x v="1"/>
    <m/>
    <m/>
    <m/>
    <m/>
  </r>
  <r>
    <d v="1899-12-30T11:00:00"/>
    <s v="Amsterdam Canal Cruise (10am-6pm)"/>
    <x v="2"/>
    <m/>
    <n v="32"/>
    <m/>
    <m/>
  </r>
  <r>
    <d v="1899-12-30T12:00:00"/>
    <s v="Lunch at Barca (11:30am-1am)"/>
    <x v="0"/>
    <s v="3min walk"/>
    <n v="25"/>
    <m/>
    <m/>
  </r>
  <r>
    <d v="1899-12-30T13:00:00"/>
    <s v="Rijksmuseum (9am-5pm)"/>
    <x v="2"/>
    <s v="8min walk"/>
    <n v="40"/>
    <m/>
    <m/>
  </r>
  <r>
    <d v="1899-12-30T14:00:00"/>
    <s v="Van Gogh Museum (9am-5pm, Closed Mondays)"/>
    <x v="2"/>
    <s v="4min walk"/>
    <n v="38"/>
    <m/>
    <m/>
  </r>
  <r>
    <d v="1899-12-30T15:00:00"/>
    <m/>
    <x v="1"/>
    <m/>
    <m/>
    <m/>
    <m/>
  </r>
  <r>
    <d v="1899-12-30T16:00:00"/>
    <s v="Bloemenmarkt (Floating Flower) Market, De Wallen (Red Light District), Damrak"/>
    <x v="2"/>
    <s v="30min walk"/>
    <n v="0"/>
    <m/>
    <m/>
  </r>
  <r>
    <d v="1899-12-30T17:00:00"/>
    <s v="Royal Palace in Dam Square (10am-5pm)"/>
    <x v="2"/>
    <s v="3min walk"/>
    <n v="20"/>
    <m/>
    <m/>
  </r>
  <r>
    <d v="1899-12-30T18:00:00"/>
    <s v="Heineken Experience (10:30am-7:30pm)"/>
    <x v="2"/>
    <s v="23min walk"/>
    <n v="36"/>
    <m/>
    <m/>
  </r>
  <r>
    <d v="1899-12-30T19:00:00"/>
    <s v="Dinner at Café Berkhout (10am-1am)"/>
    <x v="0"/>
    <s v="1min walk"/>
    <n v="25"/>
    <m/>
    <m/>
  </r>
  <r>
    <d v="1899-12-30T20:00:00"/>
    <s v="Hotel"/>
    <x v="3"/>
    <m/>
    <n v="130"/>
    <m/>
    <m/>
  </r>
  <r>
    <d v="1899-12-30T21:00:00"/>
    <s v="Daily Transit (other than indicated)"/>
    <x v="4"/>
    <m/>
    <n v="0"/>
    <m/>
    <m/>
  </r>
  <r>
    <d v="1899-12-30T08:00:00"/>
    <s v="Breakfast (option to include with hotel)"/>
    <x v="0"/>
    <m/>
    <n v="0"/>
    <m/>
    <m/>
  </r>
  <r>
    <d v="1899-12-30T09:00:00"/>
    <s v="Visit Amstelpark"/>
    <x v="2"/>
    <m/>
    <n v="0"/>
    <m/>
    <m/>
  </r>
  <r>
    <d v="1899-12-30T10:00:00"/>
    <s v="De Riekermolen"/>
    <x v="2"/>
    <s v="9min walk"/>
    <n v="0"/>
    <m/>
    <m/>
  </r>
  <r>
    <d v="1899-12-30T11:00:00"/>
    <s v="Anne Frank House (12pm-7pm)"/>
    <x v="2"/>
    <s v="43min train"/>
    <n v="28"/>
    <m/>
    <m/>
  </r>
  <r>
    <d v="1899-12-30T12:00:00"/>
    <s v="Lunch"/>
    <x v="0"/>
    <m/>
    <n v="25"/>
    <m/>
    <m/>
  </r>
  <r>
    <d v="1899-12-30T13:00:00"/>
    <s v="Head to Hengelo from Amsterdam Centraal Station"/>
    <x v="4"/>
    <s v="1h48min train"/>
    <n v="50"/>
    <m/>
    <m/>
  </r>
  <r>
    <d v="1899-12-30T14:00:00"/>
    <m/>
    <x v="1"/>
    <m/>
    <m/>
    <m/>
    <m/>
  </r>
  <r>
    <d v="1899-12-30T15:00:00"/>
    <s v="Kasteel Twickel (10am-5pm, Closed Mondays and Tuesdays)"/>
    <x v="2"/>
    <s v="21min train"/>
    <n v="10"/>
    <m/>
    <m/>
  </r>
  <r>
    <d v="1899-12-30T16:00:00"/>
    <s v="Salt Museum (2pm-5pm)"/>
    <x v="2"/>
    <s v="10min walk"/>
    <n v="11"/>
    <m/>
    <m/>
  </r>
  <r>
    <d v="1899-12-30T17:00:00"/>
    <s v="Wander downtown Hengelo"/>
    <x v="2"/>
    <s v="21min train"/>
    <n v="0"/>
    <m/>
    <m/>
  </r>
  <r>
    <d v="1899-12-30T18:00:00"/>
    <s v="Dinner at Stravinsky (9am-11pm)"/>
    <x v="0"/>
    <s v="5min walk"/>
    <n v="40"/>
    <m/>
    <m/>
  </r>
  <r>
    <d v="1899-12-30T19:00:00"/>
    <m/>
    <x v="1"/>
    <m/>
    <m/>
    <m/>
    <m/>
  </r>
  <r>
    <d v="1899-12-30T20:00:00"/>
    <s v="Hotel"/>
    <x v="3"/>
    <m/>
    <n v="75"/>
    <m/>
    <m/>
  </r>
  <r>
    <d v="1899-12-30T21:00:00"/>
    <s v="Daily Transit (other than indicated)"/>
    <x v="4"/>
    <m/>
    <n v="2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56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B1:D7" firstHeaderRow="0" firstDataRow="1" firstDataCol="1"/>
  <pivotFields count="7">
    <pivotField numFmtId="19" showAll="0"/>
    <pivotField showAll="0"/>
    <pivotField axis="axisRow" showAll="0">
      <items count="6">
        <item x="3"/>
        <item x="2"/>
        <item x="0"/>
        <item x="4"/>
        <item x="1"/>
        <item t="default"/>
      </items>
    </pivotField>
    <pivotField showAll="0"/>
    <pivotField dataField="1" showAll="0" defaultSubtotal="0"/>
    <pivotField dataField="1" showAll="0"/>
    <pivotField showAl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2 adults)" fld="4" baseField="0" baseItem="0"/>
    <dataField name="Sum of Actual Cost" fld="5" baseField="0" baseItem="0"/>
  </dataFields>
  <formats count="1">
    <format dxfId="9">
      <pivotArea outline="0" collapsedLevelsAreSubtotals="1" fieldPosition="0"/>
    </format>
  </formats>
  <pivotTableStyleInfo name="PivotStyleMedium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30" name="Table30" displayName="Table30" ref="B7:H36" totalsRowCount="1" headerRowDxfId="19" totalsRowDxfId="17" tableBorderDxfId="18" totalsRowBorderDxfId="16">
  <autoFilter ref="B7:H35"/>
  <tableColumns count="7">
    <tableColumn id="1" name="Time" totalsRowLabel="Total" dataDxfId="15" totalsRowDxfId="7"/>
    <tableColumn id="2" name="Activity" dataDxfId="14" totalsRowDxfId="6"/>
    <tableColumn id="3" name="Category" dataDxfId="13" totalsRowDxfId="5"/>
    <tableColumn id="4" name="Travel Time" dataDxfId="12" totalsRowDxfId="4"/>
    <tableColumn id="5" name="Budget Cost (2 adults)" totalsRowFunction="sum" dataDxfId="8" totalsRowDxfId="3"/>
    <tableColumn id="6" name="Actual Cost" totalsRowFunction="sum" dataDxfId="10" totalsRowDxfId="2"/>
    <tableColumn id="7" name="Notes" dataDxfId="11" totalsRow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.x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C31" sqref="C31"/>
    </sheetView>
  </sheetViews>
  <sheetFormatPr baseColWidth="10" defaultRowHeight="13" x14ac:dyDescent="0.15"/>
  <cols>
    <col min="1" max="1" width="33" customWidth="1"/>
    <col min="2" max="2" width="29.1640625" customWidth="1"/>
    <col min="3" max="3" width="74.83203125" customWidth="1"/>
    <col min="4" max="4" width="27.5" customWidth="1"/>
    <col min="5" max="5" width="21" customWidth="1"/>
    <col min="6" max="6" width="24.83203125" style="1" customWidth="1"/>
    <col min="7" max="7" width="21.83203125" customWidth="1"/>
    <col min="8" max="8" width="59.83203125" customWidth="1"/>
  </cols>
  <sheetData>
    <row r="1" spans="1:8" x14ac:dyDescent="0.15">
      <c r="B1" s="2" t="s">
        <v>34</v>
      </c>
      <c r="C1" s="2" t="s">
        <v>25</v>
      </c>
    </row>
    <row r="2" spans="1:8" x14ac:dyDescent="0.15">
      <c r="A2" s="17" t="s">
        <v>20</v>
      </c>
      <c r="B2" s="45"/>
      <c r="C2" s="21">
        <f>B2*1.55</f>
        <v>0</v>
      </c>
    </row>
    <row r="3" spans="1:8" x14ac:dyDescent="0.15">
      <c r="A3" s="18" t="s">
        <v>21</v>
      </c>
      <c r="B3" s="46">
        <f>Table30[[#Totals],[Budget Cost (2 adults)]]</f>
        <v>605</v>
      </c>
      <c r="C3" s="21">
        <f t="shared" ref="C3:C5" si="0">B3*1.55</f>
        <v>937.75</v>
      </c>
    </row>
    <row r="4" spans="1:8" x14ac:dyDescent="0.15">
      <c r="A4" s="19" t="s">
        <v>22</v>
      </c>
      <c r="B4" s="46">
        <f>B3-B2</f>
        <v>605</v>
      </c>
      <c r="C4" s="21">
        <f t="shared" si="0"/>
        <v>937.75</v>
      </c>
    </row>
    <row r="5" spans="1:8" x14ac:dyDescent="0.15">
      <c r="A5" s="20" t="s">
        <v>23</v>
      </c>
      <c r="B5" s="47">
        <f>Table30[[#Totals],[Actual Cost]]</f>
        <v>0</v>
      </c>
      <c r="C5" s="21">
        <f t="shared" si="0"/>
        <v>0</v>
      </c>
    </row>
    <row r="7" spans="1:8" ht="15" thickBot="1" x14ac:dyDescent="0.2">
      <c r="A7" s="7" t="s">
        <v>0</v>
      </c>
      <c r="B7" s="36" t="s">
        <v>1</v>
      </c>
      <c r="C7" s="48" t="s">
        <v>2</v>
      </c>
      <c r="D7" s="26" t="s">
        <v>18</v>
      </c>
      <c r="E7" s="26" t="s">
        <v>3</v>
      </c>
      <c r="F7" s="27" t="s">
        <v>32</v>
      </c>
      <c r="G7" s="26" t="s">
        <v>24</v>
      </c>
      <c r="H7" s="26" t="s">
        <v>4</v>
      </c>
    </row>
    <row r="8" spans="1:8" ht="14" x14ac:dyDescent="0.15">
      <c r="A8" s="41" t="s">
        <v>16</v>
      </c>
      <c r="B8" s="33">
        <v>0.33333333333333331</v>
      </c>
      <c r="C8" s="8" t="s">
        <v>44</v>
      </c>
      <c r="D8" s="4" t="s">
        <v>6</v>
      </c>
      <c r="E8" s="5"/>
      <c r="F8" s="49">
        <v>0</v>
      </c>
      <c r="G8" s="50"/>
      <c r="H8" s="10"/>
    </row>
    <row r="9" spans="1:8" ht="14" x14ac:dyDescent="0.15">
      <c r="A9" s="42"/>
      <c r="B9" s="34">
        <v>0.375</v>
      </c>
      <c r="C9" s="5"/>
      <c r="D9" s="4"/>
      <c r="E9" s="5"/>
      <c r="F9" s="49"/>
      <c r="G9" s="49"/>
      <c r="H9" s="11"/>
    </row>
    <row r="10" spans="1:8" ht="14" x14ac:dyDescent="0.15">
      <c r="A10" s="42"/>
      <c r="B10" s="34">
        <v>0.41666666666666669</v>
      </c>
      <c r="C10" s="5"/>
      <c r="D10" s="4"/>
      <c r="E10" s="5"/>
      <c r="F10" s="49"/>
      <c r="G10" s="49"/>
      <c r="H10" s="11"/>
    </row>
    <row r="11" spans="1:8" ht="14" x14ac:dyDescent="0.15">
      <c r="A11" s="42"/>
      <c r="B11" s="34">
        <v>0.45833333333333331</v>
      </c>
      <c r="C11" s="5" t="s">
        <v>39</v>
      </c>
      <c r="D11" s="4" t="s">
        <v>2</v>
      </c>
      <c r="E11" s="5"/>
      <c r="F11" s="49">
        <f>16*2</f>
        <v>32</v>
      </c>
      <c r="G11" s="49"/>
      <c r="H11" s="11"/>
    </row>
    <row r="12" spans="1:8" ht="14" x14ac:dyDescent="0.15">
      <c r="A12" s="42"/>
      <c r="B12" s="34">
        <v>0.5</v>
      </c>
      <c r="C12" s="5" t="s">
        <v>40</v>
      </c>
      <c r="D12" s="4" t="s">
        <v>6</v>
      </c>
      <c r="E12" s="5" t="s">
        <v>11</v>
      </c>
      <c r="F12" s="49">
        <v>25</v>
      </c>
      <c r="G12" s="49"/>
      <c r="H12" s="11"/>
    </row>
    <row r="13" spans="1:8" ht="14" x14ac:dyDescent="0.15">
      <c r="A13" s="42"/>
      <c r="B13" s="34">
        <v>0.54166666666666663</v>
      </c>
      <c r="C13" s="5" t="s">
        <v>41</v>
      </c>
      <c r="D13" s="4" t="s">
        <v>2</v>
      </c>
      <c r="E13" s="5" t="s">
        <v>10</v>
      </c>
      <c r="F13" s="49">
        <f>20*2</f>
        <v>40</v>
      </c>
      <c r="G13" s="49"/>
      <c r="H13" s="11"/>
    </row>
    <row r="14" spans="1:8" ht="14" x14ac:dyDescent="0.15">
      <c r="A14" s="42"/>
      <c r="B14" s="34">
        <v>0.58333333333333337</v>
      </c>
      <c r="C14" s="6" t="s">
        <v>42</v>
      </c>
      <c r="D14" s="4" t="s">
        <v>2</v>
      </c>
      <c r="E14" s="5" t="s">
        <v>12</v>
      </c>
      <c r="F14" s="49">
        <f>19*2</f>
        <v>38</v>
      </c>
      <c r="G14" s="49"/>
      <c r="H14" s="11"/>
    </row>
    <row r="15" spans="1:8" ht="14" x14ac:dyDescent="0.15">
      <c r="A15" s="42"/>
      <c r="B15" s="34">
        <v>0.625</v>
      </c>
      <c r="C15" s="5"/>
      <c r="D15" s="4"/>
      <c r="E15" s="5"/>
      <c r="F15" s="49"/>
      <c r="G15" s="49"/>
      <c r="H15" s="11"/>
    </row>
    <row r="16" spans="1:8" ht="14" x14ac:dyDescent="0.15">
      <c r="A16" s="42"/>
      <c r="B16" s="34">
        <v>0.66666666666666663</v>
      </c>
      <c r="C16" s="5" t="s">
        <v>46</v>
      </c>
      <c r="D16" s="4" t="s">
        <v>2</v>
      </c>
      <c r="E16" s="6" t="s">
        <v>47</v>
      </c>
      <c r="F16" s="49">
        <v>0</v>
      </c>
      <c r="G16" s="49"/>
      <c r="H16" s="11"/>
    </row>
    <row r="17" spans="1:8" ht="14" x14ac:dyDescent="0.15">
      <c r="A17" s="42"/>
      <c r="B17" s="34">
        <v>0.70833333333333337</v>
      </c>
      <c r="C17" s="5" t="s">
        <v>38</v>
      </c>
      <c r="D17" s="4" t="s">
        <v>2</v>
      </c>
      <c r="E17" s="5" t="s">
        <v>11</v>
      </c>
      <c r="F17" s="49">
        <f>10*2</f>
        <v>20</v>
      </c>
      <c r="G17" s="49"/>
      <c r="H17" s="11"/>
    </row>
    <row r="18" spans="1:8" ht="14" x14ac:dyDescent="0.15">
      <c r="A18" s="42"/>
      <c r="B18" s="34">
        <v>0.75</v>
      </c>
      <c r="C18" s="5" t="s">
        <v>43</v>
      </c>
      <c r="D18" s="4" t="s">
        <v>2</v>
      </c>
      <c r="E18" s="5" t="s">
        <v>48</v>
      </c>
      <c r="F18" s="49">
        <f>18*2</f>
        <v>36</v>
      </c>
      <c r="G18" s="49"/>
      <c r="H18" s="11"/>
    </row>
    <row r="19" spans="1:8" ht="14" x14ac:dyDescent="0.15">
      <c r="A19" s="42"/>
      <c r="B19" s="34">
        <v>0.79166666666666663</v>
      </c>
      <c r="C19" s="5" t="s">
        <v>45</v>
      </c>
      <c r="D19" s="4" t="s">
        <v>6</v>
      </c>
      <c r="E19" s="3" t="s">
        <v>13</v>
      </c>
      <c r="F19" s="49">
        <v>25</v>
      </c>
      <c r="G19" s="49"/>
      <c r="H19" s="11"/>
    </row>
    <row r="20" spans="1:8" ht="14" x14ac:dyDescent="0.15">
      <c r="A20" s="42"/>
      <c r="B20" s="34">
        <v>0.83333333333333337</v>
      </c>
      <c r="C20" s="22" t="s">
        <v>15</v>
      </c>
      <c r="D20" s="23" t="s">
        <v>5</v>
      </c>
      <c r="E20" s="22"/>
      <c r="F20" s="51">
        <v>130</v>
      </c>
      <c r="G20" s="49"/>
      <c r="H20" s="11"/>
    </row>
    <row r="21" spans="1:8" ht="15" thickBot="1" x14ac:dyDescent="0.2">
      <c r="A21" s="43"/>
      <c r="B21" s="35">
        <v>0.875</v>
      </c>
      <c r="C21" s="12" t="s">
        <v>26</v>
      </c>
      <c r="D21" s="13" t="s">
        <v>19</v>
      </c>
      <c r="E21" s="12"/>
      <c r="F21" s="52">
        <v>0</v>
      </c>
      <c r="G21" s="51"/>
      <c r="H21" s="25"/>
    </row>
    <row r="22" spans="1:8" ht="14" x14ac:dyDescent="0.15">
      <c r="A22" s="41" t="s">
        <v>17</v>
      </c>
      <c r="B22" s="30">
        <v>0.33333333333333331</v>
      </c>
      <c r="C22" s="15" t="s">
        <v>44</v>
      </c>
      <c r="D22" s="9" t="s">
        <v>6</v>
      </c>
      <c r="E22" s="15"/>
      <c r="F22" s="50">
        <v>0</v>
      </c>
      <c r="G22" s="50"/>
      <c r="H22" s="10"/>
    </row>
    <row r="23" spans="1:8" ht="14" x14ac:dyDescent="0.15">
      <c r="A23" s="42"/>
      <c r="B23" s="34">
        <v>0.375</v>
      </c>
      <c r="C23" s="5" t="s">
        <v>36</v>
      </c>
      <c r="D23" s="4" t="s">
        <v>2</v>
      </c>
      <c r="E23" s="5"/>
      <c r="F23" s="49">
        <v>0</v>
      </c>
      <c r="G23" s="49"/>
      <c r="H23" s="11"/>
    </row>
    <row r="24" spans="1:8" ht="14" x14ac:dyDescent="0.15">
      <c r="A24" s="42"/>
      <c r="B24" s="31">
        <v>0.41666666666666669</v>
      </c>
      <c r="C24" s="5" t="s">
        <v>37</v>
      </c>
      <c r="D24" s="4" t="s">
        <v>2</v>
      </c>
      <c r="E24" s="5" t="s">
        <v>7</v>
      </c>
      <c r="F24" s="49">
        <v>0</v>
      </c>
      <c r="G24" s="49"/>
      <c r="H24" s="11"/>
    </row>
    <row r="25" spans="1:8" ht="14" x14ac:dyDescent="0.15">
      <c r="A25" s="42"/>
      <c r="B25" s="34">
        <v>0.45833333333333331</v>
      </c>
      <c r="C25" s="5" t="s">
        <v>50</v>
      </c>
      <c r="D25" s="4" t="s">
        <v>2</v>
      </c>
      <c r="E25" s="5" t="s">
        <v>55</v>
      </c>
      <c r="F25" s="49">
        <f>14*2</f>
        <v>28</v>
      </c>
      <c r="G25" s="49"/>
      <c r="H25" s="11"/>
    </row>
    <row r="26" spans="1:8" ht="14" x14ac:dyDescent="0.15">
      <c r="A26" s="42"/>
      <c r="B26" s="34">
        <v>0.5</v>
      </c>
      <c r="C26" s="5" t="s">
        <v>9</v>
      </c>
      <c r="D26" s="4" t="s">
        <v>6</v>
      </c>
      <c r="E26" s="5"/>
      <c r="F26" s="49">
        <v>25</v>
      </c>
      <c r="G26" s="49"/>
      <c r="H26" s="11"/>
    </row>
    <row r="27" spans="1:8" ht="14" x14ac:dyDescent="0.15">
      <c r="A27" s="42"/>
      <c r="B27" s="34">
        <v>0.54166666666666663</v>
      </c>
      <c r="C27" s="5" t="s">
        <v>57</v>
      </c>
      <c r="D27" s="4" t="s">
        <v>19</v>
      </c>
      <c r="E27" s="5" t="s">
        <v>51</v>
      </c>
      <c r="F27" s="49">
        <f>25*2</f>
        <v>50</v>
      </c>
      <c r="G27" s="49"/>
      <c r="H27" s="11"/>
    </row>
    <row r="28" spans="1:8" ht="14" x14ac:dyDescent="0.15">
      <c r="A28" s="42"/>
      <c r="B28" s="34">
        <v>0.58333333333333337</v>
      </c>
      <c r="C28" s="5"/>
      <c r="D28" s="4"/>
      <c r="E28" s="6"/>
      <c r="F28" s="49"/>
      <c r="G28" s="49"/>
      <c r="H28" s="11"/>
    </row>
    <row r="29" spans="1:8" ht="14" x14ac:dyDescent="0.15">
      <c r="A29" s="42"/>
      <c r="B29" s="34">
        <v>0.625</v>
      </c>
      <c r="C29" s="5" t="s">
        <v>52</v>
      </c>
      <c r="D29" s="4" t="s">
        <v>2</v>
      </c>
      <c r="E29" s="5" t="s">
        <v>56</v>
      </c>
      <c r="F29" s="49">
        <f>5*2</f>
        <v>10</v>
      </c>
      <c r="G29" s="49"/>
      <c r="H29" s="11"/>
    </row>
    <row r="30" spans="1:8" ht="14" x14ac:dyDescent="0.15">
      <c r="A30" s="42"/>
      <c r="B30" s="34">
        <v>0.66666666666666663</v>
      </c>
      <c r="C30" s="5" t="s">
        <v>53</v>
      </c>
      <c r="D30" s="4" t="s">
        <v>2</v>
      </c>
      <c r="E30" s="5" t="s">
        <v>14</v>
      </c>
      <c r="F30" s="49">
        <f>5.5*2</f>
        <v>11</v>
      </c>
      <c r="G30" s="49"/>
      <c r="H30" s="11"/>
    </row>
    <row r="31" spans="1:8" ht="14" x14ac:dyDescent="0.15">
      <c r="A31" s="42"/>
      <c r="B31" s="34">
        <v>0.70833333333333337</v>
      </c>
      <c r="C31" s="5" t="s">
        <v>49</v>
      </c>
      <c r="D31" s="4" t="s">
        <v>2</v>
      </c>
      <c r="E31" s="5" t="s">
        <v>56</v>
      </c>
      <c r="F31" s="49">
        <v>0</v>
      </c>
      <c r="G31" s="49"/>
      <c r="H31" s="11"/>
    </row>
    <row r="32" spans="1:8" ht="14" x14ac:dyDescent="0.15">
      <c r="A32" s="42"/>
      <c r="B32" s="31">
        <v>0.75</v>
      </c>
      <c r="C32" s="5" t="s">
        <v>54</v>
      </c>
      <c r="D32" s="4" t="s">
        <v>6</v>
      </c>
      <c r="E32" s="6" t="s">
        <v>8</v>
      </c>
      <c r="F32" s="49">
        <v>40</v>
      </c>
      <c r="G32" s="49"/>
      <c r="H32" s="11"/>
    </row>
    <row r="33" spans="1:8" ht="14" x14ac:dyDescent="0.15">
      <c r="A33" s="42"/>
      <c r="B33" s="31">
        <v>0.79166666666666663</v>
      </c>
      <c r="C33" s="5"/>
      <c r="D33" s="4"/>
      <c r="E33" s="3"/>
      <c r="F33" s="49"/>
      <c r="G33" s="49"/>
      <c r="H33" s="11"/>
    </row>
    <row r="34" spans="1:8" ht="14" x14ac:dyDescent="0.15">
      <c r="A34" s="42"/>
      <c r="B34" s="31">
        <v>0.83333333333333337</v>
      </c>
      <c r="C34" s="24" t="s">
        <v>15</v>
      </c>
      <c r="D34" s="23" t="s">
        <v>5</v>
      </c>
      <c r="E34" s="24"/>
      <c r="F34" s="51">
        <v>75</v>
      </c>
      <c r="G34" s="49"/>
      <c r="H34" s="11"/>
    </row>
    <row r="35" spans="1:8" ht="15" thickBot="1" x14ac:dyDescent="0.2">
      <c r="A35" s="43"/>
      <c r="B35" s="32">
        <v>0.875</v>
      </c>
      <c r="C35" s="16" t="s">
        <v>26</v>
      </c>
      <c r="D35" s="13" t="s">
        <v>19</v>
      </c>
      <c r="E35" s="16"/>
      <c r="F35" s="52">
        <f>10*2</f>
        <v>20</v>
      </c>
      <c r="G35" s="52"/>
      <c r="H35" s="14"/>
    </row>
    <row r="36" spans="1:8" ht="15" thickBot="1" x14ac:dyDescent="0.2">
      <c r="B36" s="37" t="s">
        <v>27</v>
      </c>
      <c r="C36" s="38"/>
      <c r="D36" s="39"/>
      <c r="E36" s="38"/>
      <c r="F36" s="53">
        <f>SUBTOTAL(109,Table30[Budget Cost (2 adults)])</f>
        <v>605</v>
      </c>
      <c r="G36" s="53">
        <f>SUBTOTAL(109,Table30[Actual Cost])</f>
        <v>0</v>
      </c>
      <c r="H36" s="40"/>
    </row>
  </sheetData>
  <mergeCells count="2">
    <mergeCell ref="A8:A21"/>
    <mergeCell ref="A22:A35"/>
  </mergeCells>
  <dataValidations count="1">
    <dataValidation type="list" allowBlank="1" showInputMessage="1" showErrorMessage="1" sqref="D8:D35">
      <formula1>"Accomodation, Activity, Car, Food, Travel"</formula1>
    </dataValidation>
  </dataValidations>
  <pageMargins left="0.7" right="0.7" top="0.75" bottom="0.75" header="0.3" footer="0.3"/>
  <pageSetup orientation="portrait" horizontalDpi="0" verticalDpi="0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C4" sqref="C4"/>
    </sheetView>
  </sheetViews>
  <sheetFormatPr baseColWidth="10" defaultRowHeight="13" x14ac:dyDescent="0.15"/>
  <cols>
    <col min="2" max="2" width="12.5" customWidth="1"/>
    <col min="3" max="3" width="23.33203125" customWidth="1"/>
    <col min="4" max="4" width="15.33203125" customWidth="1"/>
  </cols>
  <sheetData>
    <row r="1" spans="1:4" x14ac:dyDescent="0.15">
      <c r="B1" s="28" t="s">
        <v>28</v>
      </c>
      <c r="C1" t="s">
        <v>33</v>
      </c>
      <c r="D1" t="s">
        <v>31</v>
      </c>
    </row>
    <row r="2" spans="1:4" x14ac:dyDescent="0.15">
      <c r="A2" s="44" t="s">
        <v>35</v>
      </c>
      <c r="B2" s="29" t="s">
        <v>5</v>
      </c>
      <c r="C2" s="54">
        <v>205</v>
      </c>
      <c r="D2" s="54"/>
    </row>
    <row r="3" spans="1:4" x14ac:dyDescent="0.15">
      <c r="A3" s="44"/>
      <c r="B3" s="29" t="s">
        <v>2</v>
      </c>
      <c r="C3" s="54">
        <v>215</v>
      </c>
      <c r="D3" s="54"/>
    </row>
    <row r="4" spans="1:4" x14ac:dyDescent="0.15">
      <c r="A4" s="44"/>
      <c r="B4" s="29" t="s">
        <v>6</v>
      </c>
      <c r="C4" s="54">
        <v>115</v>
      </c>
      <c r="D4" s="54"/>
    </row>
    <row r="5" spans="1:4" x14ac:dyDescent="0.15">
      <c r="A5" s="44"/>
      <c r="B5" s="29" t="s">
        <v>19</v>
      </c>
      <c r="C5" s="54">
        <v>70</v>
      </c>
      <c r="D5" s="54"/>
    </row>
    <row r="6" spans="1:4" x14ac:dyDescent="0.15">
      <c r="A6" s="44"/>
      <c r="B6" s="29" t="s">
        <v>29</v>
      </c>
      <c r="C6" s="54"/>
      <c r="D6" s="54"/>
    </row>
    <row r="7" spans="1:4" x14ac:dyDescent="0.15">
      <c r="B7" s="29" t="s">
        <v>30</v>
      </c>
      <c r="C7" s="54">
        <v>605</v>
      </c>
      <c r="D7" s="54"/>
    </row>
  </sheetData>
  <mergeCells count="1">
    <mergeCell ref="A2:A6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Amsterdam &amp; Hengelo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2021-01-01T18:05:13Z</dcterms:created>
  <dcterms:modified xsi:type="dcterms:W3CDTF">2021-01-02T07:48:36Z</dcterms:modified>
</cp:coreProperties>
</file>