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Cache/pivotCacheDefinition2.xml" ContentType="application/vnd.openxmlformats-officedocument.spreadsheetml.pivotCacheDefinition+xml"/>
  <Override PartName="/xl/pivotCache/pivotCacheRecords2.xml" ContentType="application/vnd.openxmlformats-officedocument.spreadsheetml.pivotCacheRecords+xml"/>
  <Override PartName="/xl/pivotCache/pivotCacheDefinition3.xml" ContentType="application/vnd.openxmlformats-officedocument.spreadsheetml.pivotCacheDefinition+xml"/>
  <Override PartName="/xl/pivotCache/pivotCacheRecords3.xml" ContentType="application/vnd.openxmlformats-officedocument.spreadsheetml.pivotCacheRecords+xml"/>
  <Override PartName="/xl/pivotCache/pivotCacheDefinition4.xml" ContentType="application/vnd.openxmlformats-officedocument.spreadsheetml.pivotCacheDefinition+xml"/>
  <Override PartName="/xl/pivotCache/pivotCacheRecords4.xml" ContentType="application/vnd.openxmlformats-officedocument.spreadsheetml.pivotCacheRecords+xml"/>
  <Override PartName="/xl/pivotCache/pivotCacheDefinition5.xml" ContentType="application/vnd.openxmlformats-officedocument.spreadsheetml.pivotCacheDefinition+xml"/>
  <Override PartName="/xl/pivotCache/pivotCacheRecords5.xml" ContentType="application/vnd.openxmlformats-officedocument.spreadsheetml.pivotCacheRecords+xml"/>
  <Override PartName="/xl/pivotCache/pivotCacheDefinition6.xml" ContentType="application/vnd.openxmlformats-officedocument.spreadsheetml.pivotCacheDefinition+xml"/>
  <Override PartName="/xl/pivotCache/pivotCacheRecords6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pivotTables/pivotTable3.xml" ContentType="application/vnd.openxmlformats-officedocument.spreadsheetml.pivotTable+xml"/>
  <Override PartName="/xl/pivotTables/pivotTable4.xml" ContentType="application/vnd.openxmlformats-officedocument.spreadsheetml.pivotTable+xml"/>
  <Override PartName="/xl/pivotTables/pivotTable5.xml" ContentType="application/vnd.openxmlformats-officedocument.spreadsheetml.pivotTable+xml"/>
  <Override PartName="/xl/pivotTables/pivotTable6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410"/>
  <workbookPr hidePivotFieldList="1"/>
  <mc:AlternateContent xmlns:mc="http://schemas.openxmlformats.org/markup-compatibility/2006">
    <mc:Choice Requires="x15">
      <x15ac:absPath xmlns:x15ac="http://schemas.microsoft.com/office/spreadsheetml/2010/11/ac" url="/Volumes/USB/Blogging Itinerary/"/>
    </mc:Choice>
  </mc:AlternateContent>
  <bookViews>
    <workbookView xWindow="1060" yWindow="460" windowWidth="27740" windowHeight="17040" tabRatio="500"/>
  </bookViews>
  <sheets>
    <sheet name="Kamloops" sheetId="1" r:id="rId1"/>
    <sheet name="Whistler" sheetId="3" r:id="rId2"/>
    <sheet name="Vancouver" sheetId="4" r:id="rId3"/>
    <sheet name="Pivot Table 1" sheetId="2" r:id="rId4"/>
  </sheets>
  <calcPr calcId="150001" concurrentCalc="0"/>
  <pivotCaches>
    <pivotCache cacheId="154" r:id="rId5"/>
    <pivotCache cacheId="155" r:id="rId6"/>
    <pivotCache cacheId="156" r:id="rId7"/>
    <pivotCache cacheId="159" r:id="rId8"/>
    <pivotCache cacheId="162" r:id="rId9"/>
    <pivotCache cacheId="165" r:id="rId10"/>
  </pivotCaches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  <ext uri="GoogleSheetsCustomDataVersion1">
      <go:sheetsCustomData xmlns:go="http://customooxmlschemas.google.com/" r:id="rId11" roundtripDataSignature="AMtx7mjr0LU8GMRhHBMvUetV8CIPCZFiGA=="/>
    </ext>
  </extLst>
</workbook>
</file>

<file path=xl/calcChain.xml><?xml version="1.0" encoding="utf-8"?>
<calcChain xmlns="http://schemas.openxmlformats.org/spreadsheetml/2006/main">
  <c r="F49" i="4" l="1"/>
  <c r="F14" i="4"/>
  <c r="F47" i="3"/>
  <c r="F52" i="3"/>
  <c r="F53" i="3"/>
  <c r="G70" i="4"/>
  <c r="B4" i="4"/>
  <c r="F70" i="4"/>
  <c r="B2" i="4"/>
  <c r="F19" i="3"/>
  <c r="F22" i="1"/>
  <c r="F51" i="1"/>
  <c r="G68" i="3"/>
  <c r="B4" i="3"/>
  <c r="F68" i="3"/>
  <c r="B2" i="3"/>
  <c r="B4" i="1"/>
  <c r="F67" i="1"/>
  <c r="B2" i="1"/>
  <c r="F18" i="3"/>
  <c r="F41" i="3"/>
  <c r="F54" i="3"/>
  <c r="G67" i="1"/>
  <c r="F28" i="1"/>
  <c r="F40" i="1"/>
  <c r="F42" i="1"/>
  <c r="F50" i="1"/>
  <c r="B3" i="4"/>
  <c r="B3" i="3"/>
  <c r="B3" i="1"/>
</calcChain>
</file>

<file path=xl/sharedStrings.xml><?xml version="1.0" encoding="utf-8"?>
<sst xmlns="http://schemas.openxmlformats.org/spreadsheetml/2006/main" count="711" uniqueCount="215">
  <si>
    <t>Budget</t>
  </si>
  <si>
    <t>Total Vacation Cost (Activities + Food)</t>
  </si>
  <si>
    <t>$ Available</t>
  </si>
  <si>
    <t>$ Actual Spent</t>
  </si>
  <si>
    <t>Date</t>
  </si>
  <si>
    <t>Time</t>
  </si>
  <si>
    <t>Activity</t>
  </si>
  <si>
    <t>Category</t>
  </si>
  <si>
    <t>Travel Time</t>
  </si>
  <si>
    <t>Budget Cost ($CAD)</t>
  </si>
  <si>
    <t>Actual Cost ($CAD)</t>
  </si>
  <si>
    <t>Notes</t>
  </si>
  <si>
    <t>Food</t>
  </si>
  <si>
    <t>Travel</t>
  </si>
  <si>
    <t>Car</t>
  </si>
  <si>
    <t>30 minute drive</t>
  </si>
  <si>
    <t>Grocery Shopping in Kamloops (Superstore Open Until 11pm)</t>
  </si>
  <si>
    <t>Hotel</t>
  </si>
  <si>
    <t>Accomodation</t>
  </si>
  <si>
    <t>Sandman Signature Kamloops Hotel - 225 Lorne Street, Kamloops, BC V2C 1W2</t>
  </si>
  <si>
    <t>Daily Parking</t>
  </si>
  <si>
    <t>Homemade Breakfast</t>
  </si>
  <si>
    <t>Rent Snowshoes from Runners Sole (9:30am-6pm)</t>
  </si>
  <si>
    <t>8 minute drive</t>
  </si>
  <si>
    <t>Snowshoe Lac du Bois Grasslands Nature Conservancy (Long Lake trail or Lake du Bois Trail)</t>
  </si>
  <si>
    <t>21 minute drive</t>
  </si>
  <si>
    <t>https://kamloopstrails.net/lac-du-bois-grasslands-conservancy-snowshoe/</t>
  </si>
  <si>
    <t>Lunch at Tiger Ramen (11am-3pm, Closed Sundays-Mondays)</t>
  </si>
  <si>
    <t>17 minute drive</t>
  </si>
  <si>
    <t>Red Collar Brewing Co (3-9pm Tues-Saturdays, Closed Sunday-Monday)</t>
  </si>
  <si>
    <t>7 minute drive</t>
  </si>
  <si>
    <t>Visit the Kamloops Art Gallery (10am-5pm, Closed Sundays-Mondays)</t>
  </si>
  <si>
    <t>3 minute walk</t>
  </si>
  <si>
    <t>Noble Pig Brewhouse (3-9pm Sun-Thurs, 11:30am-10pm Fri-Sat)</t>
  </si>
  <si>
    <t>Alchemy Brewing (4-9pm Tues-Fri, 2-11pm Sat, Closed Sundays-Mondays)</t>
  </si>
  <si>
    <t>1 minute walk</t>
  </si>
  <si>
    <t>Dinner at Jacob's Noodle + Cutlet (11:30am-9pm, Closed Sundays)</t>
  </si>
  <si>
    <t>7 minute walk</t>
  </si>
  <si>
    <t>4 minute walk</t>
  </si>
  <si>
    <t>Breakfast at Caffe Motivo (8:00am-3pm)</t>
  </si>
  <si>
    <t>8 minute walk</t>
  </si>
  <si>
    <t>BC Wildlife Park (9:30am-4pm Saturdays and Sundays)</t>
  </si>
  <si>
    <t>Wine Tasting Monte Creek Ranch (11am-5pm)</t>
  </si>
  <si>
    <t>11 minute drive</t>
  </si>
  <si>
    <t>Bright Eye Brewing (11am-10pm)</t>
  </si>
  <si>
    <t>28 minute drive</t>
  </si>
  <si>
    <t>Dinner at Mittz Kitchen (11am-8pm) Reservation at 7:15pm</t>
  </si>
  <si>
    <t>4 minute drive</t>
  </si>
  <si>
    <t>Ski Sun Peaks Resort (9am-3:30pm)</t>
  </si>
  <si>
    <t>45 minute drive</t>
  </si>
  <si>
    <t>Rentals</t>
  </si>
  <si>
    <t>Lunch at Mountain High Pizza (11am-10pm)</t>
  </si>
  <si>
    <t>Iron Road Brewing (12-10pm)</t>
  </si>
  <si>
    <t>Riverside Park</t>
  </si>
  <si>
    <t>5 minute drive</t>
  </si>
  <si>
    <t>Hello Toast</t>
  </si>
  <si>
    <t>Kamloops Lake Viewpoint (See Painted Bluffs across the lake)</t>
  </si>
  <si>
    <t>Homemade Lunch</t>
  </si>
  <si>
    <t>10 minute drive</t>
  </si>
  <si>
    <t>Whistler Sliding Centre (To see bobsleigh, skeleton, and luge) (9am-6pm)</t>
  </si>
  <si>
    <t>Dinner at Pasta Lupino Gourmet (11am-8pm) (Takeout only)</t>
  </si>
  <si>
    <t>6 minute walk</t>
  </si>
  <si>
    <t>Evening Stroll (Olympic Plaza, Olympic Rings, Inukshuk)</t>
  </si>
  <si>
    <t>Cows for Ice Cream (10am-10pm)</t>
  </si>
  <si>
    <t>Summit Lodge Boutique Hotel - 4359 Main St, Whistler, BC V8E 1B5</t>
  </si>
  <si>
    <t xml:space="preserve">Public Library Parking is 5$ overnight </t>
  </si>
  <si>
    <t>Breakfast Purebread (8am-5pm)</t>
  </si>
  <si>
    <t>Peak 2 Peak Gondola</t>
  </si>
  <si>
    <t>Mid-Day Snack (Granola Bars)</t>
  </si>
  <si>
    <t>Apres Ski at Bar Oso (3-5pm)</t>
  </si>
  <si>
    <t>High Mountain Brewing Company (12pm-11pm)</t>
  </si>
  <si>
    <t>5 minute walk</t>
  </si>
  <si>
    <t>Dinner at Araxi (2:30pm-10pm) (Reservation Booked 7pm)</t>
  </si>
  <si>
    <t>Peaked Pies (8am-9pm)</t>
  </si>
  <si>
    <t>Trainwreck Trail (1.5hour trail)</t>
  </si>
  <si>
    <t>Dinner at Creekbread (3pm-8pm, Closed Mondays, Takeout Only Tues-Weds)</t>
  </si>
  <si>
    <t>Vallea Lumina Whistler (6:30pm)</t>
  </si>
  <si>
    <t>18 minute drive</t>
  </si>
  <si>
    <t>Whistler Museum (11am-5pm Fri-Tues, 11am-9pm Thurs)</t>
  </si>
  <si>
    <t>Rainbow Falls Loop</t>
  </si>
  <si>
    <t xml:space="preserve">11 minute drive </t>
  </si>
  <si>
    <t>Nairn Falls Provincial Park (1.5hour round trip)</t>
  </si>
  <si>
    <t>25 minute drive</t>
  </si>
  <si>
    <t>Lunch Mile One Eating House (11am-8pm)</t>
  </si>
  <si>
    <t>Distillery has complimentary tasting</t>
  </si>
  <si>
    <t>Squamish Lil'wat Cultural Centre (10am-5pm Weds-Sundays)</t>
  </si>
  <si>
    <t>35 minute drive</t>
  </si>
  <si>
    <t>Ice Skating at Olympic Plaza 11am - 8:30pm</t>
  </si>
  <si>
    <t>11 minute walk</t>
  </si>
  <si>
    <t>Audain Art Museum (11am-6pm Thurs-Sun)</t>
  </si>
  <si>
    <t>Dinner at Tacos La Cantina (11:30am-9pm)</t>
  </si>
  <si>
    <t>Backcountry Brewing (11am-10:30pm)</t>
  </si>
  <si>
    <t>Lunch Saha Eatery (12pm-8pm)</t>
  </si>
  <si>
    <t>Shannon Falls Provincial Park (20minute round trip)</t>
  </si>
  <si>
    <t>23 minute drive</t>
  </si>
  <si>
    <t>Nch'Kay Viewpoint</t>
  </si>
  <si>
    <t>Dinner at Longtail Kitchen (11am-6pm)</t>
  </si>
  <si>
    <t>Castella Cheesecake (12pm-10pm)</t>
  </si>
  <si>
    <t>Score on Davie (10am-10pm)</t>
  </si>
  <si>
    <t>EXchange Hotel Vancouver - 475 Howe Street, Vancouver BC V6B 2B3</t>
  </si>
  <si>
    <t>Pink Alley and Vancouver Mural Festival</t>
  </si>
  <si>
    <t>12 minute drive</t>
  </si>
  <si>
    <t>Capilano Suspension Bridge (11am-6pm)</t>
  </si>
  <si>
    <t>Cleveland Dam</t>
  </si>
  <si>
    <t>Lee's Donuts (9am-6pm)</t>
  </si>
  <si>
    <t>Wander Granville Island (Stock Market and Oyama Sausage)</t>
  </si>
  <si>
    <t>2 minute walk</t>
  </si>
  <si>
    <t>Liberty Distillery Granville Island (12pm-6pm)</t>
  </si>
  <si>
    <t>Strange Fellows Brewing</t>
  </si>
  <si>
    <t>Dinner at Lunch Lady (5-9:30pm) (Reservations at 6:45pm)</t>
  </si>
  <si>
    <t>2 minute drive</t>
  </si>
  <si>
    <t>Xing Fu Tang Cambie (12pm-9pm)</t>
  </si>
  <si>
    <t>9 minute drive</t>
  </si>
  <si>
    <t>Total</t>
  </si>
  <si>
    <t>SUM of Budget Cost ($CAD)</t>
  </si>
  <si>
    <t>SUM of Actual Cost ($CAD)</t>
  </si>
  <si>
    <t>Grand Total</t>
  </si>
  <si>
    <t>Sum of Budget Cost ($CAD)</t>
  </si>
  <si>
    <t>Sum of Actual Cost ($CAD)</t>
  </si>
  <si>
    <t/>
  </si>
  <si>
    <t>SUM of Sum of Difference</t>
  </si>
  <si>
    <t>(blank)</t>
  </si>
  <si>
    <t>Head to Vancouver</t>
  </si>
  <si>
    <t>11:00:00AM</t>
  </si>
  <si>
    <t>Drive to Kamloops</t>
  </si>
  <si>
    <t>Walk McArthur Island Park</t>
  </si>
  <si>
    <t>Whistler Brewing Company or Coast Mountain Brewery</t>
  </si>
  <si>
    <t>Pemberton Distillery (2-5pm Fri-Sat)</t>
  </si>
  <si>
    <t>Pemberton Brewing Company (1pm-8pm)</t>
  </si>
  <si>
    <t>Cat Lake</t>
  </si>
  <si>
    <t>Mt. Tantalus Viewpoint</t>
  </si>
  <si>
    <t>Parking included at EXchange Hotel</t>
  </si>
  <si>
    <t>Parking included in Sandman Signature Kamloops Hotel Stay</t>
  </si>
  <si>
    <t>Kamloops</t>
  </si>
  <si>
    <t>Whistler</t>
  </si>
  <si>
    <t>Vancouver</t>
  </si>
  <si>
    <t>Ski Whistler Blackcomb Mountain (8:30am-3pm)</t>
  </si>
  <si>
    <t>Included in Winter Ski Pass</t>
  </si>
  <si>
    <t>Snowshoes recommended ($20 rental cost per person)</t>
  </si>
  <si>
    <t>By Donation</t>
  </si>
  <si>
    <t>Alternatives: Dallas Barnhartvale Nature Park (Benchlands Trail) or Kenna Cartwright Park (Tower Trail) - ice cleats recommended in Winter</t>
  </si>
  <si>
    <t>Did not need snowshoes, ice cleats recommended</t>
  </si>
  <si>
    <t>4h drive</t>
  </si>
  <si>
    <t>7 miunte walk</t>
  </si>
  <si>
    <t>Lunch at Red Beard Café</t>
  </si>
  <si>
    <t>22 minute drive</t>
  </si>
  <si>
    <t>51 minute drive</t>
  </si>
  <si>
    <t>Maurya's Rest.Bar.Banquet. (12-8:30pm)</t>
  </si>
  <si>
    <t>Head to Whistler from Vancouver</t>
  </si>
  <si>
    <t>1h 40 minute drive</t>
  </si>
  <si>
    <t>Whistler Grocery (Fresh St Market)</t>
  </si>
  <si>
    <t>12 minute walk</t>
  </si>
  <si>
    <t>Fizsimmons Walk</t>
  </si>
  <si>
    <t>3 minute drive</t>
  </si>
  <si>
    <t>14 minute walk</t>
  </si>
  <si>
    <t>Whistler interpretive Forest and Farside Trail</t>
  </si>
  <si>
    <t>1 minute drive</t>
  </si>
  <si>
    <t>31 minute drive</t>
  </si>
  <si>
    <t>55 minute drive</t>
  </si>
  <si>
    <t>36 minute drive</t>
  </si>
  <si>
    <t>15 minute drive</t>
  </si>
  <si>
    <t>Honey's Doughnuts &amp; Goodies (6am-5pm)</t>
  </si>
  <si>
    <t>14 minute drive</t>
  </si>
  <si>
    <t>Day 1</t>
  </si>
  <si>
    <t>Day 2</t>
  </si>
  <si>
    <t>Day 3</t>
  </si>
  <si>
    <t>Day 4</t>
  </si>
  <si>
    <t>Day 5</t>
  </si>
  <si>
    <t>Day 6</t>
  </si>
  <si>
    <t>Day 7</t>
  </si>
  <si>
    <t>Day 8</t>
  </si>
  <si>
    <t>Day 9</t>
  </si>
  <si>
    <t>Day 10</t>
  </si>
  <si>
    <t>Day 11</t>
  </si>
  <si>
    <t>Day 12</t>
  </si>
  <si>
    <t>Day 13</t>
  </si>
  <si>
    <t>Whytecliff Park</t>
  </si>
  <si>
    <t>26 minute drive</t>
  </si>
  <si>
    <t>Dinner at Gyu Kaku Nelson (Reservations at 5:15pm)</t>
  </si>
  <si>
    <t>20 minute drive</t>
  </si>
  <si>
    <t>Beere Brewing Company (2-8pm Sun-Thurs, 12-10pm Fri-Sat)</t>
  </si>
  <si>
    <t>16 minute drive</t>
  </si>
  <si>
    <t>Streetcar Brewing (2-8pm Sun-Thurs, 2-10pm Fri-Sat)</t>
  </si>
  <si>
    <t>Earnest Ice Cream North Vancouver (2-9pm)</t>
  </si>
  <si>
    <t>Green Leaf Brewing Company (11am-9pm Sun-Thurs, 11am-10:30pm Fri-Sat)</t>
  </si>
  <si>
    <t>Fun Alley</t>
  </si>
  <si>
    <t>Lonsdale Quay (9am-7pm)</t>
  </si>
  <si>
    <t>Burrard Dry Dock Pier</t>
  </si>
  <si>
    <t>10 minute walk</t>
  </si>
  <si>
    <t>Polygon Art Gallery (10am-5pm Weds-Sun)</t>
  </si>
  <si>
    <t>Takeout Dimsum at New Town Bakery &amp; Restaurant Chinatown (6:30am-7:30pm)</t>
  </si>
  <si>
    <t>19 minute drive</t>
  </si>
  <si>
    <t>Crackle Creme (12-9pm Sat-Sun, 3-9pm Mon-Fri)</t>
  </si>
  <si>
    <t>Happy Hour Joe Fortes (Reservations at 5pm)</t>
  </si>
  <si>
    <t>Cocktail at Bacchus Lounge (2:30pm-9:45pm)</t>
  </si>
  <si>
    <t>Dinner at Marutama (11am-9pm)</t>
  </si>
  <si>
    <t>Bean Around the World</t>
  </si>
  <si>
    <t>Lunch at Sushi California (11:30am-9:30pm)</t>
  </si>
  <si>
    <t>Minoru Park</t>
  </si>
  <si>
    <t>Seaside Hotel North Vancouver 130-125 Victory Ship Way, North Vancouver, BC V7L 0B2</t>
  </si>
  <si>
    <t>Wedgewood Hotel &amp; Spa 845 Hornby St, Vancouver, BC V6Z 1V1</t>
  </si>
  <si>
    <t>Parking not included.</t>
  </si>
  <si>
    <t>Valet Parking only</t>
  </si>
  <si>
    <t>Takeout Nishiki Sushi (11:30am-8:30pm) and Eat at Millennium Park</t>
  </si>
  <si>
    <t>10:00:00PM</t>
  </si>
  <si>
    <t>Kitsilano Beach</t>
  </si>
  <si>
    <t>Twin Falls in Lynn Canyon (2h round trip)</t>
  </si>
  <si>
    <t>18 minute walk</t>
  </si>
  <si>
    <t>UBC</t>
  </si>
  <si>
    <t>Beta 5 Chocolates (11am-5pm Weds-Sun, Closed Mon-Tues)</t>
  </si>
  <si>
    <t>Richmond Olympic Oval</t>
  </si>
  <si>
    <t>Dinner at Uno Beef Noodle</t>
  </si>
  <si>
    <t>Blue Chip Café</t>
  </si>
  <si>
    <t>Takeout Bao Down (12-8pm, Closed Mon)</t>
  </si>
  <si>
    <t>Takeout Gram (Kingsway) (10:30am-10pm)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</si>
</sst>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(&quot;$&quot;* #,##0.00_);_(&quot;$&quot;* \(#,##0.00\);_(&quot;$&quot;* &quot;-&quot;??_);_(@_)"/>
    <numFmt numFmtId="164" formatCode="&quot;$&quot;#,##0.00"/>
    <numFmt numFmtId="165" formatCode="mmmm\ d\,\ yyyy"/>
    <numFmt numFmtId="166" formatCode="[$-F400]h:mm:ss\ AM/PM"/>
  </numFmts>
  <fonts count="7" x14ac:knownFonts="1">
    <font>
      <sz val="10"/>
      <color rgb="FF000000"/>
      <name val="Arial"/>
    </font>
    <font>
      <b/>
      <sz val="10"/>
      <color rgb="FF000000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3"/>
      <name val="Arial"/>
      <family val="2"/>
    </font>
    <font>
      <u/>
      <sz val="10"/>
      <color theme="10"/>
      <name val="Arial"/>
      <family val="2"/>
    </font>
    <font>
      <u/>
      <sz val="10"/>
      <color theme="11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rgb="FFA4C2F4"/>
        <bgColor rgb="FFA4C2F4"/>
      </patternFill>
    </fill>
    <fill>
      <patternFill patternType="solid">
        <fgColor rgb="FFFF00FF"/>
        <bgColor rgb="FFFF00FF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39997558519241921"/>
        <bgColor rgb="FFFFFFFF"/>
      </patternFill>
    </fill>
  </fills>
  <borders count="3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ck">
        <color rgb="FF000000"/>
      </left>
      <right style="thin">
        <color rgb="FF000000"/>
      </right>
      <top style="thick">
        <color rgb="FF000000"/>
      </top>
      <bottom/>
      <diagonal/>
    </border>
    <border>
      <left/>
      <right/>
      <top/>
      <bottom/>
      <diagonal/>
    </border>
    <border>
      <left style="thick">
        <color rgb="FF000000"/>
      </left>
      <right style="thin">
        <color rgb="FF000000"/>
      </right>
      <top style="thin">
        <color rgb="FF000000"/>
      </top>
      <bottom/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65"/>
      </left>
      <right/>
      <top style="thin">
        <color indexed="8"/>
      </top>
      <bottom/>
      <diagonal/>
    </border>
    <border>
      <left style="thin">
        <color indexed="65"/>
      </left>
      <right style="thin">
        <color indexed="8"/>
      </right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ck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ck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rgb="FF000000"/>
      </left>
      <right style="thin">
        <color rgb="FF000000"/>
      </right>
      <top/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/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/>
      <bottom style="thick">
        <color rgb="FF000000"/>
      </bottom>
      <diagonal/>
    </border>
  </borders>
  <cellStyleXfs count="7">
    <xf numFmtId="0" fontId="0" fillId="0" borderId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</cellStyleXfs>
  <cellXfs count="112">
    <xf numFmtId="0" fontId="0" fillId="0" borderId="0" xfId="0" applyFont="1" applyAlignment="1"/>
    <xf numFmtId="0" fontId="1" fillId="2" borderId="1" xfId="0" applyFont="1" applyFill="1" applyBorder="1"/>
    <xf numFmtId="44" fontId="0" fillId="0" borderId="1" xfId="0" applyNumberFormat="1" applyFont="1" applyBorder="1"/>
    <xf numFmtId="0" fontId="1" fillId="2" borderId="2" xfId="0" applyFont="1" applyFill="1" applyBorder="1"/>
    <xf numFmtId="44" fontId="0" fillId="0" borderId="3" xfId="0" applyNumberFormat="1" applyFont="1" applyBorder="1"/>
    <xf numFmtId="0" fontId="2" fillId="2" borderId="1" xfId="0" applyFont="1" applyFill="1" applyBorder="1"/>
    <xf numFmtId="44" fontId="3" fillId="0" borderId="1" xfId="0" applyNumberFormat="1" applyFont="1" applyBorder="1"/>
    <xf numFmtId="165" fontId="0" fillId="4" borderId="4" xfId="0" applyNumberFormat="1" applyFont="1" applyFill="1" applyBorder="1" applyAlignment="1">
      <alignment horizontal="center" vertical="center"/>
    </xf>
    <xf numFmtId="166" fontId="0" fillId="4" borderId="1" xfId="0" applyNumberFormat="1" applyFont="1" applyFill="1" applyBorder="1" applyAlignment="1">
      <alignment horizontal="right"/>
    </xf>
    <xf numFmtId="44" fontId="0" fillId="4" borderId="1" xfId="0" applyNumberFormat="1" applyFont="1" applyFill="1" applyBorder="1"/>
    <xf numFmtId="165" fontId="0" fillId="4" borderId="6" xfId="0" applyNumberFormat="1" applyFont="1" applyFill="1" applyBorder="1" applyAlignment="1">
      <alignment horizontal="center" vertical="center"/>
    </xf>
    <xf numFmtId="165" fontId="0" fillId="4" borderId="7" xfId="0" applyNumberFormat="1" applyFont="1" applyFill="1" applyBorder="1" applyAlignment="1">
      <alignment horizontal="center" vertical="center"/>
    </xf>
    <xf numFmtId="44" fontId="0" fillId="4" borderId="2" xfId="0" applyNumberFormat="1" applyFont="1" applyFill="1" applyBorder="1"/>
    <xf numFmtId="0" fontId="0" fillId="4" borderId="1" xfId="0" applyFont="1" applyFill="1" applyBorder="1"/>
    <xf numFmtId="0" fontId="0" fillId="4" borderId="1" xfId="0" applyFont="1" applyFill="1" applyBorder="1" applyAlignment="1">
      <alignment wrapText="1"/>
    </xf>
    <xf numFmtId="44" fontId="0" fillId="4" borderId="1" xfId="0" applyNumberFormat="1" applyFont="1" applyFill="1" applyBorder="1" applyAlignment="1"/>
    <xf numFmtId="0" fontId="0" fillId="4" borderId="2" xfId="0" applyFont="1" applyFill="1" applyBorder="1" applyAlignment="1">
      <alignment wrapText="1"/>
    </xf>
    <xf numFmtId="0" fontId="0" fillId="0" borderId="0" xfId="0" applyFont="1" applyAlignment="1">
      <alignment wrapText="1"/>
    </xf>
    <xf numFmtId="0" fontId="0" fillId="0" borderId="12" xfId="0" applyFont="1" applyBorder="1" applyAlignment="1"/>
    <xf numFmtId="0" fontId="0" fillId="0" borderId="12" xfId="0" pivotButton="1" applyFont="1" applyBorder="1" applyAlignment="1"/>
    <xf numFmtId="0" fontId="0" fillId="0" borderId="13" xfId="0" applyFont="1" applyBorder="1" applyAlignment="1"/>
    <xf numFmtId="0" fontId="0" fillId="0" borderId="14" xfId="0" applyFont="1" applyBorder="1" applyAlignment="1"/>
    <xf numFmtId="0" fontId="0" fillId="0" borderId="15" xfId="0" applyFont="1" applyBorder="1" applyAlignment="1"/>
    <xf numFmtId="0" fontId="0" fillId="0" borderId="16" xfId="0" applyFont="1" applyBorder="1" applyAlignment="1"/>
    <xf numFmtId="165" fontId="0" fillId="0" borderId="12" xfId="0" applyNumberFormat="1" applyFont="1" applyBorder="1" applyAlignment="1"/>
    <xf numFmtId="165" fontId="0" fillId="0" borderId="17" xfId="0" applyNumberFormat="1" applyFont="1" applyBorder="1" applyAlignment="1"/>
    <xf numFmtId="165" fontId="0" fillId="0" borderId="19" xfId="0" applyNumberFormat="1" applyFont="1" applyBorder="1" applyAlignment="1"/>
    <xf numFmtId="0" fontId="0" fillId="0" borderId="17" xfId="0" applyFont="1" applyBorder="1" applyAlignment="1"/>
    <xf numFmtId="0" fontId="0" fillId="0" borderId="19" xfId="0" applyFont="1" applyBorder="1" applyAlignment="1"/>
    <xf numFmtId="0" fontId="0" fillId="4" borderId="11" xfId="0" applyFont="1" applyFill="1" applyBorder="1" applyAlignment="1">
      <alignment wrapText="1"/>
    </xf>
    <xf numFmtId="0" fontId="0" fillId="4" borderId="23" xfId="0" applyFont="1" applyFill="1" applyBorder="1" applyAlignment="1">
      <alignment wrapText="1"/>
    </xf>
    <xf numFmtId="0" fontId="1" fillId="3" borderId="9" xfId="0" applyFont="1" applyFill="1" applyBorder="1"/>
    <xf numFmtId="164" fontId="1" fillId="3" borderId="9" xfId="0" applyNumberFormat="1" applyFont="1" applyFill="1" applyBorder="1"/>
    <xf numFmtId="0" fontId="1" fillId="3" borderId="26" xfId="0" applyFont="1" applyFill="1" applyBorder="1" applyAlignment="1">
      <alignment wrapText="1"/>
    </xf>
    <xf numFmtId="0" fontId="1" fillId="3" borderId="10" xfId="0" applyFont="1" applyFill="1" applyBorder="1"/>
    <xf numFmtId="164" fontId="1" fillId="3" borderId="10" xfId="0" applyNumberFormat="1" applyFont="1" applyFill="1" applyBorder="1"/>
    <xf numFmtId="0" fontId="1" fillId="3" borderId="27" xfId="0" applyFont="1" applyFill="1" applyBorder="1" applyAlignment="1">
      <alignment wrapText="1"/>
    </xf>
    <xf numFmtId="166" fontId="0" fillId="4" borderId="3" xfId="0" applyNumberFormat="1" applyFont="1" applyFill="1" applyBorder="1" applyAlignment="1">
      <alignment horizontal="right"/>
    </xf>
    <xf numFmtId="0" fontId="3" fillId="4" borderId="3" xfId="0" applyFont="1" applyFill="1" applyBorder="1"/>
    <xf numFmtId="44" fontId="0" fillId="4" borderId="3" xfId="0" applyNumberFormat="1" applyFont="1" applyFill="1" applyBorder="1"/>
    <xf numFmtId="44" fontId="0" fillId="4" borderId="3" xfId="0" applyNumberFormat="1" applyFont="1" applyFill="1" applyBorder="1" applyAlignment="1"/>
    <xf numFmtId="0" fontId="4" fillId="7" borderId="28" xfId="0" applyFont="1" applyFill="1" applyBorder="1" applyAlignment="1">
      <alignment horizontal="center" vertical="center"/>
    </xf>
    <xf numFmtId="0" fontId="4" fillId="7" borderId="28" xfId="0" applyFont="1" applyFill="1" applyBorder="1" applyAlignment="1">
      <alignment horizontal="right"/>
    </xf>
    <xf numFmtId="0" fontId="4" fillId="7" borderId="28" xfId="0" applyFont="1" applyFill="1" applyBorder="1" applyAlignment="1"/>
    <xf numFmtId="0" fontId="4" fillId="7" borderId="28" xfId="0" applyFont="1" applyFill="1" applyBorder="1" applyAlignment="1">
      <alignment wrapText="1"/>
    </xf>
    <xf numFmtId="0" fontId="4" fillId="8" borderId="28" xfId="0" applyFont="1" applyFill="1" applyBorder="1" applyAlignment="1">
      <alignment horizontal="center" vertical="center"/>
    </xf>
    <xf numFmtId="0" fontId="4" fillId="8" borderId="28" xfId="0" applyFont="1" applyFill="1" applyBorder="1" applyAlignment="1">
      <alignment horizontal="right"/>
    </xf>
    <xf numFmtId="0" fontId="4" fillId="8" borderId="28" xfId="0" applyFont="1" applyFill="1" applyBorder="1" applyAlignment="1">
      <alignment wrapText="1"/>
    </xf>
    <xf numFmtId="44" fontId="4" fillId="7" borderId="28" xfId="0" applyNumberFormat="1" applyFont="1" applyFill="1" applyBorder="1" applyAlignment="1"/>
    <xf numFmtId="44" fontId="4" fillId="8" borderId="28" xfId="0" applyNumberFormat="1" applyFont="1" applyFill="1" applyBorder="1" applyAlignment="1"/>
    <xf numFmtId="0" fontId="0" fillId="4" borderId="1" xfId="0" applyFont="1" applyFill="1" applyBorder="1" applyAlignment="1">
      <alignment vertical="center" wrapText="1"/>
    </xf>
    <xf numFmtId="0" fontId="3" fillId="4" borderId="1" xfId="0" applyFont="1" applyFill="1" applyBorder="1" applyAlignment="1">
      <alignment vertical="center" wrapText="1"/>
    </xf>
    <xf numFmtId="166" fontId="0" fillId="4" borderId="8" xfId="0" applyNumberFormat="1" applyFont="1" applyFill="1" applyBorder="1" applyAlignment="1">
      <alignment horizontal="right" vertical="center"/>
    </xf>
    <xf numFmtId="0" fontId="0" fillId="4" borderId="8" xfId="0" applyFont="1" applyFill="1" applyBorder="1" applyAlignment="1">
      <alignment vertical="center" wrapText="1"/>
    </xf>
    <xf numFmtId="0" fontId="0" fillId="4" borderId="8" xfId="0" applyFont="1" applyFill="1" applyBorder="1" applyAlignment="1">
      <alignment vertical="center"/>
    </xf>
    <xf numFmtId="44" fontId="0" fillId="4" borderId="8" xfId="0" applyNumberFormat="1" applyFont="1" applyFill="1" applyBorder="1" applyAlignment="1">
      <alignment vertical="center"/>
    </xf>
    <xf numFmtId="0" fontId="0" fillId="4" borderId="24" xfId="0" applyFont="1" applyFill="1" applyBorder="1" applyAlignment="1">
      <alignment vertical="center" wrapText="1"/>
    </xf>
    <xf numFmtId="166" fontId="0" fillId="4" borderId="1" xfId="0" applyNumberFormat="1" applyFont="1" applyFill="1" applyBorder="1" applyAlignment="1">
      <alignment horizontal="right" vertical="center"/>
    </xf>
    <xf numFmtId="0" fontId="3" fillId="4" borderId="1" xfId="0" applyFont="1" applyFill="1" applyBorder="1" applyAlignment="1">
      <alignment vertical="center"/>
    </xf>
    <xf numFmtId="44" fontId="0" fillId="4" borderId="1" xfId="0" applyNumberFormat="1" applyFont="1" applyFill="1" applyBorder="1" applyAlignment="1">
      <alignment vertical="center"/>
    </xf>
    <xf numFmtId="0" fontId="0" fillId="4" borderId="11" xfId="0" applyFont="1" applyFill="1" applyBorder="1" applyAlignment="1">
      <alignment vertical="center" wrapText="1"/>
    </xf>
    <xf numFmtId="0" fontId="0" fillId="4" borderId="1" xfId="0" applyFont="1" applyFill="1" applyBorder="1" applyAlignment="1">
      <alignment vertical="center"/>
    </xf>
    <xf numFmtId="0" fontId="0" fillId="4" borderId="2" xfId="0" applyFont="1" applyFill="1" applyBorder="1" applyAlignment="1">
      <alignment vertical="center" wrapText="1"/>
    </xf>
    <xf numFmtId="44" fontId="0" fillId="4" borderId="2" xfId="0" applyNumberFormat="1" applyFont="1" applyFill="1" applyBorder="1" applyAlignment="1">
      <alignment vertical="center"/>
    </xf>
    <xf numFmtId="166" fontId="0" fillId="4" borderId="2" xfId="0" applyNumberFormat="1" applyFont="1" applyFill="1" applyBorder="1" applyAlignment="1">
      <alignment horizontal="right" vertical="center"/>
    </xf>
    <xf numFmtId="0" fontId="0" fillId="4" borderId="23" xfId="0" applyFont="1" applyFill="1" applyBorder="1" applyAlignment="1">
      <alignment vertical="center" wrapText="1"/>
    </xf>
    <xf numFmtId="0" fontId="3" fillId="4" borderId="8" xfId="0" applyFont="1" applyFill="1" applyBorder="1" applyAlignment="1">
      <alignment vertical="center" wrapText="1"/>
    </xf>
    <xf numFmtId="0" fontId="0" fillId="4" borderId="25" xfId="0" applyFont="1" applyFill="1" applyBorder="1" applyAlignment="1">
      <alignment vertical="center" wrapText="1"/>
    </xf>
    <xf numFmtId="0" fontId="0" fillId="4" borderId="10" xfId="0" applyFont="1" applyFill="1" applyBorder="1" applyAlignment="1">
      <alignment vertical="center" wrapText="1"/>
    </xf>
    <xf numFmtId="166" fontId="0" fillId="4" borderId="22" xfId="0" applyNumberFormat="1" applyFont="1" applyFill="1" applyBorder="1" applyAlignment="1">
      <alignment horizontal="right" vertical="center"/>
    </xf>
    <xf numFmtId="0" fontId="3" fillId="4" borderId="22" xfId="0" applyFont="1" applyFill="1" applyBorder="1" applyAlignment="1">
      <alignment vertical="center"/>
    </xf>
    <xf numFmtId="44" fontId="0" fillId="4" borderId="22" xfId="0" applyNumberFormat="1" applyFont="1" applyFill="1" applyBorder="1" applyAlignment="1">
      <alignment vertical="center"/>
    </xf>
    <xf numFmtId="44" fontId="0" fillId="4" borderId="1" xfId="0" applyNumberFormat="1" applyFont="1" applyFill="1" applyBorder="1" applyAlignment="1">
      <alignment vertical="center" wrapText="1"/>
    </xf>
    <xf numFmtId="44" fontId="0" fillId="4" borderId="8" xfId="0" applyNumberFormat="1" applyFont="1" applyFill="1" applyBorder="1" applyAlignment="1">
      <alignment vertical="center" wrapText="1"/>
    </xf>
    <xf numFmtId="0" fontId="3" fillId="4" borderId="11" xfId="0" applyFont="1" applyFill="1" applyBorder="1" applyAlignment="1">
      <alignment vertical="center"/>
    </xf>
    <xf numFmtId="44" fontId="0" fillId="4" borderId="2" xfId="0" applyNumberFormat="1" applyFont="1" applyFill="1" applyBorder="1" applyAlignment="1">
      <alignment vertical="center" wrapText="1"/>
    </xf>
    <xf numFmtId="0" fontId="0" fillId="5" borderId="1" xfId="0" applyFont="1" applyFill="1" applyBorder="1" applyAlignment="1">
      <alignment vertical="center" wrapText="1"/>
    </xf>
    <xf numFmtId="44" fontId="0" fillId="0" borderId="12" xfId="0" applyNumberFormat="1" applyFont="1" applyBorder="1" applyAlignment="1"/>
    <xf numFmtId="44" fontId="0" fillId="0" borderId="15" xfId="0" applyNumberFormat="1" applyFont="1" applyBorder="1" applyAlignment="1"/>
    <xf numFmtId="44" fontId="0" fillId="0" borderId="16" xfId="0" applyNumberFormat="1" applyFont="1" applyBorder="1" applyAlignment="1"/>
    <xf numFmtId="44" fontId="0" fillId="0" borderId="17" xfId="0" applyNumberFormat="1" applyFont="1" applyBorder="1" applyAlignment="1"/>
    <xf numFmtId="44" fontId="0" fillId="0" borderId="5" xfId="0" applyNumberFormat="1" applyFont="1" applyBorder="1" applyAlignment="1"/>
    <xf numFmtId="44" fontId="0" fillId="0" borderId="18" xfId="0" applyNumberFormat="1" applyFont="1" applyBorder="1" applyAlignment="1"/>
    <xf numFmtId="44" fontId="0" fillId="0" borderId="19" xfId="0" applyNumberFormat="1" applyFont="1" applyBorder="1" applyAlignment="1"/>
    <xf numFmtId="44" fontId="0" fillId="0" borderId="20" xfId="0" applyNumberFormat="1" applyFont="1" applyBorder="1" applyAlignment="1"/>
    <xf numFmtId="44" fontId="0" fillId="0" borderId="21" xfId="0" applyNumberFormat="1" applyFont="1" applyBorder="1" applyAlignment="1"/>
    <xf numFmtId="0" fontId="3" fillId="6" borderId="1" xfId="0" applyFont="1" applyFill="1" applyBorder="1" applyAlignment="1">
      <alignment vertical="center" wrapText="1"/>
    </xf>
    <xf numFmtId="0" fontId="3" fillId="4" borderId="22" xfId="0" applyFont="1" applyFill="1" applyBorder="1" applyAlignment="1">
      <alignment vertical="center" wrapText="1"/>
    </xf>
    <xf numFmtId="0" fontId="0" fillId="4" borderId="8" xfId="0" applyFont="1" applyFill="1" applyBorder="1" applyAlignment="1">
      <alignment horizontal="left" vertical="center" wrapText="1"/>
    </xf>
    <xf numFmtId="0" fontId="3" fillId="4" borderId="1" xfId="0" applyFont="1" applyFill="1" applyBorder="1" applyAlignment="1">
      <alignment horizontal="left" vertical="center" wrapText="1"/>
    </xf>
    <xf numFmtId="0" fontId="0" fillId="4" borderId="1" xfId="0" applyFont="1" applyFill="1" applyBorder="1" applyAlignment="1">
      <alignment horizontal="left" vertical="center" wrapText="1"/>
    </xf>
    <xf numFmtId="44" fontId="3" fillId="4" borderId="1" xfId="0" applyNumberFormat="1" applyFont="1" applyFill="1" applyBorder="1" applyAlignment="1">
      <alignment vertical="center"/>
    </xf>
    <xf numFmtId="0" fontId="0" fillId="4" borderId="22" xfId="0" applyFont="1" applyFill="1" applyBorder="1" applyAlignment="1">
      <alignment wrapText="1"/>
    </xf>
    <xf numFmtId="0" fontId="0" fillId="5" borderId="10" xfId="0" applyFont="1" applyFill="1" applyBorder="1" applyAlignment="1"/>
    <xf numFmtId="0" fontId="0" fillId="5" borderId="10" xfId="0" applyFont="1" applyFill="1" applyBorder="1"/>
    <xf numFmtId="44" fontId="0" fillId="5" borderId="10" xfId="0" applyNumberFormat="1" applyFont="1" applyFill="1" applyBorder="1" applyAlignment="1"/>
    <xf numFmtId="44" fontId="0" fillId="5" borderId="10" xfId="0" applyNumberFormat="1" applyFont="1" applyFill="1" applyBorder="1"/>
    <xf numFmtId="0" fontId="0" fillId="5" borderId="32" xfId="0" applyFont="1" applyFill="1" applyBorder="1"/>
    <xf numFmtId="44" fontId="0" fillId="5" borderId="32" xfId="0" applyNumberFormat="1" applyFont="1" applyFill="1" applyBorder="1"/>
    <xf numFmtId="0" fontId="0" fillId="4" borderId="3" xfId="0" applyFont="1" applyFill="1" applyBorder="1" applyAlignment="1">
      <alignment wrapText="1"/>
    </xf>
    <xf numFmtId="0" fontId="3" fillId="4" borderId="22" xfId="0" applyFont="1" applyFill="1" applyBorder="1"/>
    <xf numFmtId="44" fontId="0" fillId="4" borderId="22" xfId="0" applyNumberFormat="1" applyFont="1" applyFill="1" applyBorder="1"/>
    <xf numFmtId="0" fontId="0" fillId="4" borderId="3" xfId="0" applyFont="1" applyFill="1" applyBorder="1" applyAlignment="1">
      <alignment vertical="center" wrapText="1"/>
    </xf>
    <xf numFmtId="44" fontId="0" fillId="4" borderId="3" xfId="0" applyNumberFormat="1" applyFont="1" applyFill="1" applyBorder="1" applyAlignment="1">
      <alignment vertical="center"/>
    </xf>
    <xf numFmtId="0" fontId="0" fillId="5" borderId="33" xfId="0" applyFont="1" applyFill="1" applyBorder="1" applyAlignment="1">
      <alignment wrapText="1"/>
    </xf>
    <xf numFmtId="0" fontId="0" fillId="5" borderId="34" xfId="0" applyFont="1" applyFill="1" applyBorder="1" applyAlignment="1">
      <alignment wrapText="1"/>
    </xf>
    <xf numFmtId="2" fontId="0" fillId="4" borderId="6" xfId="0" applyNumberFormat="1" applyFont="1" applyFill="1" applyBorder="1" applyAlignment="1">
      <alignment horizontal="center" vertical="center"/>
    </xf>
    <xf numFmtId="2" fontId="0" fillId="4" borderId="4" xfId="0" applyNumberFormat="1" applyFont="1" applyFill="1" applyBorder="1" applyAlignment="1">
      <alignment horizontal="center" vertical="center"/>
    </xf>
    <xf numFmtId="2" fontId="0" fillId="4" borderId="7" xfId="0" applyNumberFormat="1" applyFont="1" applyFill="1" applyBorder="1" applyAlignment="1">
      <alignment horizontal="center" vertical="center"/>
    </xf>
    <xf numFmtId="0" fontId="0" fillId="0" borderId="29" xfId="0" applyFont="1" applyBorder="1" applyAlignment="1">
      <alignment horizontal="center" vertical="center"/>
    </xf>
    <xf numFmtId="0" fontId="0" fillId="0" borderId="30" xfId="0" applyFont="1" applyBorder="1" applyAlignment="1">
      <alignment horizontal="center" vertical="center"/>
    </xf>
    <xf numFmtId="0" fontId="0" fillId="0" borderId="31" xfId="0" applyFont="1" applyBorder="1" applyAlignment="1">
      <alignment horizontal="center" vertical="center"/>
    </xf>
  </cellXfs>
  <cellStyles count="7">
    <cellStyle name="Followed Hyperlink" xfId="2" builtinId="9" hidden="1"/>
    <cellStyle name="Followed Hyperlink" xfId="4" builtinId="9" hidden="1"/>
    <cellStyle name="Followed Hyperlink" xfId="6" builtinId="9" hidden="1"/>
    <cellStyle name="Hyperlink" xfId="1" builtinId="8" hidden="1"/>
    <cellStyle name="Hyperlink" xfId="3" builtinId="8" hidden="1"/>
    <cellStyle name="Hyperlink" xfId="5" builtinId="8" hidden="1"/>
    <cellStyle name="Normal" xfId="0" builtinId="0"/>
  </cellStyles>
  <dxfs count="81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3"/>
        <name val="Arial"/>
        <scheme val="none"/>
      </font>
      <fill>
        <patternFill patternType="solid">
          <fgColor rgb="FFFFFFFF"/>
          <bgColor theme="4" tint="0.39997558519241921"/>
        </patternFill>
      </fill>
      <alignment horizontal="general" vertical="bottom" textRotation="0" wrapText="1" indent="0" justifyLastLine="0" shrinkToFit="0" readingOrder="0"/>
      <border diagonalUp="0" diagonalDown="0" outline="0">
        <left style="medium">
          <color rgb="FF000000"/>
        </left>
        <right style="medium">
          <color rgb="FF000000"/>
        </right>
        <top style="medium">
          <color rgb="FF000000"/>
        </top>
        <bottom style="medium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3"/>
        <name val="Arial"/>
        <scheme val="none"/>
      </font>
      <numFmt numFmtId="34" formatCode="_(&quot;$&quot;* #,##0.00_);_(&quot;$&quot;* \(#,##0.00\);_(&quot;$&quot;* &quot;-&quot;??_);_(@_)"/>
      <fill>
        <patternFill patternType="solid">
          <fgColor rgb="FFFFFFFF"/>
          <bgColor theme="4" tint="0.39997558519241921"/>
        </patternFill>
      </fill>
      <alignment horizontal="general" vertical="bottom" textRotation="0" wrapText="0" indent="0" justifyLastLine="0" shrinkToFit="0" readingOrder="0"/>
      <border diagonalUp="0" diagonalDown="0" outline="0">
        <left style="medium">
          <color rgb="FF000000"/>
        </left>
        <right style="medium">
          <color rgb="FF000000"/>
        </right>
        <top style="medium">
          <color rgb="FF000000"/>
        </top>
        <bottom style="medium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3"/>
        <name val="Arial"/>
        <scheme val="none"/>
      </font>
      <numFmt numFmtId="34" formatCode="_(&quot;$&quot;* #,##0.00_);_(&quot;$&quot;* \(#,##0.00\);_(&quot;$&quot;* &quot;-&quot;??_);_(@_)"/>
      <fill>
        <patternFill patternType="solid">
          <fgColor rgb="FFFFFFFF"/>
          <bgColor theme="4" tint="0.39997558519241921"/>
        </patternFill>
      </fill>
      <alignment horizontal="general" vertical="bottom" textRotation="0" wrapText="0" indent="0" justifyLastLine="0" shrinkToFit="0" readingOrder="0"/>
      <border diagonalUp="0" diagonalDown="0" outline="0">
        <left style="medium">
          <color rgb="FF000000"/>
        </left>
        <right style="medium">
          <color rgb="FF000000"/>
        </right>
        <top style="medium">
          <color rgb="FF000000"/>
        </top>
        <bottom style="medium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3"/>
        <name val="Arial"/>
        <scheme val="none"/>
      </font>
      <fill>
        <patternFill patternType="solid">
          <fgColor rgb="FFFFFFFF"/>
          <bgColor theme="4" tint="0.39997558519241921"/>
        </patternFill>
      </fill>
      <alignment horizontal="general" vertical="bottom" textRotation="0" wrapText="1" indent="0" justifyLastLine="0" shrinkToFit="0" readingOrder="0"/>
      <border diagonalUp="0" diagonalDown="0" outline="0">
        <left style="medium">
          <color rgb="FF000000"/>
        </left>
        <right style="medium">
          <color rgb="FF000000"/>
        </right>
        <top style="medium">
          <color rgb="FF000000"/>
        </top>
        <bottom style="medium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3"/>
        <name val="Arial"/>
        <scheme val="none"/>
      </font>
      <fill>
        <patternFill patternType="solid">
          <fgColor rgb="FFFFFFFF"/>
          <bgColor theme="4" tint="0.39997558519241921"/>
        </patternFill>
      </fill>
      <alignment horizontal="general" vertical="bottom" textRotation="0" wrapText="1" indent="0" justifyLastLine="0" shrinkToFit="0" readingOrder="0"/>
      <border diagonalUp="0" diagonalDown="0" outline="0">
        <left style="medium">
          <color rgb="FF000000"/>
        </left>
        <right style="medium">
          <color rgb="FF000000"/>
        </right>
        <top style="medium">
          <color rgb="FF000000"/>
        </top>
        <bottom style="medium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3"/>
        <name val="Arial"/>
        <scheme val="none"/>
      </font>
      <fill>
        <patternFill patternType="solid">
          <fgColor rgb="FFFFFFFF"/>
          <bgColor theme="4" tint="0.39997558519241921"/>
        </patternFill>
      </fill>
      <alignment horizontal="general" vertical="bottom" textRotation="0" wrapText="1" indent="0" justifyLastLine="0" shrinkToFit="0" readingOrder="0"/>
      <border diagonalUp="0" diagonalDown="0" outline="0">
        <left style="medium">
          <color rgb="FF000000"/>
        </left>
        <right style="medium">
          <color rgb="FF000000"/>
        </right>
        <top style="medium">
          <color rgb="FF000000"/>
        </top>
        <bottom style="medium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3"/>
        <name val="Arial"/>
        <scheme val="none"/>
      </font>
      <fill>
        <patternFill patternType="solid">
          <fgColor rgb="FFFFFFFF"/>
          <bgColor theme="4" tint="0.39997558519241921"/>
        </patternFill>
      </fill>
      <alignment horizontal="right" vertical="bottom" textRotation="0" wrapText="0" indent="0" justifyLastLine="0" shrinkToFit="0" readingOrder="0"/>
      <border diagonalUp="0" diagonalDown="0" outline="0">
        <left style="medium">
          <color rgb="FF000000"/>
        </left>
        <right style="medium">
          <color rgb="FF000000"/>
        </right>
        <top style="medium">
          <color rgb="FF000000"/>
        </top>
        <bottom style="medium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3"/>
        <name val="Arial"/>
        <scheme val="none"/>
      </font>
      <fill>
        <patternFill patternType="solid">
          <fgColor rgb="FFFFFFFF"/>
          <bgColor theme="4" tint="0.39997558519241921"/>
        </patternFill>
      </fill>
      <alignment horizontal="center" vertical="center" textRotation="0" wrapText="0" indent="0" justifyLastLine="0" shrinkToFit="0" readingOrder="0"/>
      <border diagonalUp="0" diagonalDown="0" outline="0">
        <left style="medium">
          <color rgb="FF000000"/>
        </left>
        <right style="medium">
          <color rgb="FF000000"/>
        </right>
        <top style="medium">
          <color rgb="FF000000"/>
        </top>
        <bottom style="medium">
          <color rgb="FF000000"/>
        </bottom>
      </border>
    </dxf>
    <dxf>
      <numFmt numFmtId="34" formatCode="_(&quot;$&quot;* #,##0.00_);_(&quot;$&quot;* \(#,##0.00\);_(&quot;$&quot;* &quot;-&quot;??_);_(@_)"/>
    </dxf>
    <dxf>
      <numFmt numFmtId="34" formatCode="_(&quot;$&quot;* #,##0.00_);_(&quot;$&quot;* \(#,##0.00\);_(&quot;$&quot;* &quot;-&quot;??_);_(@_)"/>
    </dxf>
    <dxf>
      <numFmt numFmtId="34" formatCode="_(&quot;$&quot;* #,##0.00_);_(&quot;$&quot;* \(#,##0.00\);_(&quot;$&quot;* &quot;-&quot;??_);_(@_)"/>
    </dxf>
    <dxf>
      <numFmt numFmtId="34" formatCode="_(&quot;$&quot;* #,##0.00_);_(&quot;$&quot;* \(#,##0.00\);_(&quot;$&quot;* &quot;-&quot;??_);_(@_)"/>
    </dxf>
    <dxf>
      <numFmt numFmtId="34" formatCode="_(&quot;$&quot;* #,##0.00_);_(&quot;$&quot;* \(#,##0.00\);_(&quot;$&quot;* &quot;-&quot;??_);_(@_)"/>
    </dxf>
    <dxf>
      <numFmt numFmtId="34" formatCode="_(&quot;$&quot;* #,##0.00_);_(&quot;$&quot;* \(#,##0.00\);_(&quot;$&quot;* &quot;-&quot;??_);_(@_)"/>
    </dxf>
    <dxf>
      <numFmt numFmtId="34" formatCode="_(&quot;$&quot;* #,##0.00_);_(&quot;$&quot;* \(#,##0.00\);_(&quot;$&quot;* &quot;-&quot;??_);_(@_)"/>
    </dxf>
    <dxf>
      <numFmt numFmtId="34" formatCode="_(&quot;$&quot;* #,##0.00_);_(&quot;$&quot;* \(#,##0.00\);_(&quot;$&quot;* &quot;-&quot;??_);_(@_)"/>
    </dxf>
    <dxf>
      <numFmt numFmtId="34" formatCode="_(&quot;$&quot;* #,##0.00_);_(&quot;$&quot;* \(#,##0.00\);_(&quot;$&quot;* &quot;-&quot;??_);_(@_)"/>
    </dxf>
    <dxf>
      <numFmt numFmtId="34" formatCode="_(&quot;$&quot;* #,##0.00_);_(&quot;$&quot;* \(#,##0.00\);_(&quot;$&quot;* &quot;-&quot;??_);_(@_)"/>
    </dxf>
    <dxf>
      <numFmt numFmtId="34" formatCode="_(&quot;$&quot;* #,##0.00_);_(&quot;$&quot;* \(#,##0.00\);_(&quot;$&quot;* &quot;-&quot;??_);_(@_)"/>
    </dxf>
    <dxf>
      <numFmt numFmtId="34" formatCode="_(&quot;$&quot;* #,##0.00_);_(&quot;$&quot;* \(#,##0.00\);_(&quot;$&quot;* &quot;-&quot;??_);_(@_)"/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fill>
        <patternFill patternType="solid">
          <fgColor rgb="FFFFFFFF"/>
          <bgColor rgb="FFFFFFFF"/>
        </patternFill>
      </fill>
      <alignment horizontal="general" vertical="center" textRotation="0" wrapText="1" indent="0" justifyLastLine="0" shrinkToFit="0" readingOrder="0"/>
      <border diagonalUp="0" diagonalDown="0" outline="0">
        <left style="thin">
          <color rgb="FF000000"/>
        </left>
        <right/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34" formatCode="_(&quot;$&quot;* #,##0.00_);_(&quot;$&quot;* \(#,##0.00\);_(&quot;$&quot;* &quot;-&quot;??_);_(@_)"/>
      <fill>
        <patternFill patternType="solid">
          <fgColor rgb="FFFFFFFF"/>
          <bgColor rgb="FFFFFFFF"/>
        </patternFill>
      </fill>
      <alignment vertical="center" textRotation="0" justifyLastLine="0" shrinkToFit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34" formatCode="_(&quot;$&quot;* #,##0.00_);_(&quot;$&quot;* \(#,##0.00\);_(&quot;$&quot;* &quot;-&quot;??_);_(@_)"/>
      <fill>
        <patternFill patternType="solid">
          <fgColor rgb="FFFFFFFF"/>
          <bgColor rgb="FFFFFFFF"/>
        </patternFill>
      </fill>
      <alignment vertical="center" textRotation="0" justifyLastLine="0" shrinkToFit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fill>
        <patternFill patternType="solid">
          <fgColor rgb="FFFFFFFF"/>
          <bgColor rgb="FFFFFFFF"/>
        </patternFill>
      </fill>
      <alignment horizontal="general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fill>
        <patternFill patternType="solid">
          <fgColor rgb="FFFFFFFF"/>
          <bgColor rgb="FFFFFFFF"/>
        </patternFill>
      </fill>
      <alignment horizontal="general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fill>
        <patternFill patternType="solid">
          <fgColor rgb="FFFFFFFF"/>
          <bgColor rgb="FFFFFFFF"/>
        </patternFill>
      </fill>
      <alignment horizontal="general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166" formatCode="[$-F400]h:mm:ss\ AM/PM"/>
      <fill>
        <patternFill patternType="solid">
          <fgColor rgb="FFFFFFFF"/>
          <bgColor rgb="FFFFFFFF"/>
        </patternFill>
      </fill>
      <alignment horizontal="right" vertical="center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165" formatCode="mmmm\ d\,\ yyyy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 outline="0">
        <left style="thick">
          <color rgb="FF000000"/>
        </left>
        <right style="thin">
          <color rgb="FF000000"/>
        </right>
        <top style="thin">
          <color rgb="FF000000"/>
        </top>
        <bottom/>
      </border>
    </dxf>
    <dxf>
      <border>
        <top style="medium">
          <color rgb="FF000000"/>
        </top>
      </border>
    </dxf>
    <dxf>
      <font>
        <strike val="0"/>
        <outline val="0"/>
        <shadow val="0"/>
        <u val="none"/>
        <vertAlign val="baseline"/>
        <sz val="10"/>
        <color theme="3"/>
        <name val="Arial"/>
        <scheme val="none"/>
      </font>
      <fill>
        <patternFill patternType="solid">
          <fgColor rgb="FFFFFFFF"/>
          <bgColor theme="4" tint="0.39997558519241921"/>
        </patternFill>
      </fill>
      <border diagonalUp="0" diagonalDown="0">
        <left style="medium">
          <color rgb="FF000000"/>
        </left>
        <right style="medium">
          <color rgb="FF000000"/>
        </right>
        <top/>
        <bottom/>
        <vertical style="medium">
          <color rgb="FF000000"/>
        </vertical>
        <horizontal/>
      </border>
    </dxf>
    <dxf>
      <border outline="0">
        <right style="thin">
          <color rgb="FF000000"/>
        </right>
        <top style="thin">
          <color rgb="FF000000"/>
        </top>
      </border>
    </dxf>
    <dxf>
      <alignment vertical="center" textRotation="0" justifyLastLine="0" shrinkToFit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fill>
        <patternFill patternType="solid">
          <fgColor rgb="FFFF00FF"/>
          <bgColor rgb="FFFF00FF"/>
        </patternFill>
      </fill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3"/>
        <name val="Arial"/>
        <scheme val="none"/>
      </font>
      <fill>
        <patternFill patternType="solid">
          <fgColor rgb="FFFFFFFF"/>
          <bgColor theme="4" tint="0.39997558519241921"/>
        </patternFill>
      </fill>
      <alignment horizontal="general" vertical="bottom" textRotation="0" wrapText="1" indent="0" justifyLastLine="0" shrinkToFit="0" readingOrder="0"/>
      <border diagonalUp="0" diagonalDown="0" outline="0">
        <left style="medium">
          <color rgb="FF000000"/>
        </left>
        <right style="medium">
          <color rgb="FF000000"/>
        </right>
        <top style="medium">
          <color rgb="FF000000"/>
        </top>
        <bottom style="medium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fill>
        <patternFill patternType="solid">
          <fgColor rgb="FFFFFFFF"/>
          <bgColor rgb="FFFFFFFF"/>
        </patternFill>
      </fill>
      <alignment horizontal="general" vertical="center" textRotation="0" wrapText="1" indent="0" justifyLastLine="0" shrinkToFit="0" readingOrder="0"/>
      <border diagonalUp="0" diagonalDown="0" outline="0">
        <left style="thin">
          <color rgb="FF000000"/>
        </left>
        <right/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3"/>
        <name val="Arial"/>
        <scheme val="none"/>
      </font>
      <numFmt numFmtId="34" formatCode="_(&quot;$&quot;* #,##0.00_);_(&quot;$&quot;* \(#,##0.00\);_(&quot;$&quot;* &quot;-&quot;??_);_(@_)"/>
      <fill>
        <patternFill patternType="solid">
          <fgColor rgb="FFFFFFFF"/>
          <bgColor theme="4" tint="0.39997558519241921"/>
        </patternFill>
      </fill>
      <alignment horizontal="general" vertical="bottom" textRotation="0" wrapText="0" indent="0" justifyLastLine="0" shrinkToFit="0" readingOrder="0"/>
      <border diagonalUp="0" diagonalDown="0" outline="0">
        <left style="medium">
          <color rgb="FF000000"/>
        </left>
        <right style="medium">
          <color rgb="FF000000"/>
        </right>
        <top style="medium">
          <color rgb="FF000000"/>
        </top>
        <bottom style="medium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34" formatCode="_(&quot;$&quot;* #,##0.00_);_(&quot;$&quot;* \(#,##0.00\);_(&quot;$&quot;* &quot;-&quot;??_);_(@_)"/>
      <fill>
        <patternFill patternType="solid">
          <fgColor rgb="FFFFFFFF"/>
          <bgColor rgb="FFFFFFFF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3"/>
        <name val="Arial"/>
        <scheme val="none"/>
      </font>
      <numFmt numFmtId="34" formatCode="_(&quot;$&quot;* #,##0.00_);_(&quot;$&quot;* \(#,##0.00\);_(&quot;$&quot;* &quot;-&quot;??_);_(@_)"/>
      <fill>
        <patternFill patternType="solid">
          <fgColor rgb="FFFFFFFF"/>
          <bgColor theme="4" tint="0.39997558519241921"/>
        </patternFill>
      </fill>
      <alignment horizontal="general" vertical="bottom" textRotation="0" wrapText="0" indent="0" justifyLastLine="0" shrinkToFit="0" readingOrder="0"/>
      <border diagonalUp="0" diagonalDown="0" outline="0">
        <left style="medium">
          <color rgb="FF000000"/>
        </left>
        <right style="medium">
          <color rgb="FF000000"/>
        </right>
        <top style="medium">
          <color rgb="FF000000"/>
        </top>
        <bottom style="medium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34" formatCode="_(&quot;$&quot;* #,##0.00_);_(&quot;$&quot;* \(#,##0.00\);_(&quot;$&quot;* &quot;-&quot;??_);_(@_)"/>
      <fill>
        <patternFill patternType="solid">
          <fgColor rgb="FFFFFFFF"/>
          <bgColor rgb="FFFFFFFF"/>
        </patternFill>
      </fill>
      <alignment vertical="center" textRotation="0" justifyLastLine="0" shrinkToFit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3"/>
        <name val="Arial"/>
        <scheme val="none"/>
      </font>
      <fill>
        <patternFill patternType="solid">
          <fgColor rgb="FFFFFFFF"/>
          <bgColor theme="4" tint="0.39997558519241921"/>
        </patternFill>
      </fill>
      <alignment horizontal="general" vertical="bottom" textRotation="0" wrapText="1" indent="0" justifyLastLine="0" shrinkToFit="0" readingOrder="0"/>
      <border diagonalUp="0" diagonalDown="0" outline="0">
        <left style="medium">
          <color rgb="FF000000"/>
        </left>
        <right style="medium">
          <color rgb="FF000000"/>
        </right>
        <top style="medium">
          <color rgb="FF000000"/>
        </top>
        <bottom style="medium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fill>
        <patternFill patternType="solid">
          <fgColor rgb="FFFFFFFF"/>
          <bgColor rgb="FFFFFFFF"/>
        </patternFill>
      </fill>
      <alignment horizontal="general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3"/>
        <name val="Arial"/>
        <scheme val="none"/>
      </font>
      <fill>
        <patternFill patternType="solid">
          <fgColor rgb="FFFFFFFF"/>
          <bgColor theme="4" tint="0.39997558519241921"/>
        </patternFill>
      </fill>
      <alignment horizontal="general" vertical="bottom" textRotation="0" wrapText="1" indent="0" justifyLastLine="0" shrinkToFit="0" readingOrder="0"/>
      <border diagonalUp="0" diagonalDown="0" outline="0">
        <left style="medium">
          <color rgb="FF000000"/>
        </left>
        <right style="medium">
          <color rgb="FF000000"/>
        </right>
        <top style="medium">
          <color rgb="FF000000"/>
        </top>
        <bottom style="medium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fill>
        <patternFill patternType="solid">
          <fgColor rgb="FFFFFFFF"/>
          <bgColor rgb="FFFFFFFF"/>
        </patternFill>
      </fill>
      <alignment horizontal="general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3"/>
        <name val="Arial"/>
        <scheme val="none"/>
      </font>
      <fill>
        <patternFill patternType="solid">
          <fgColor rgb="FFFFFFFF"/>
          <bgColor theme="4" tint="0.39997558519241921"/>
        </patternFill>
      </fill>
      <alignment horizontal="general" vertical="bottom" textRotation="0" wrapText="1" indent="0" justifyLastLine="0" shrinkToFit="0" readingOrder="0"/>
      <border diagonalUp="0" diagonalDown="0" outline="0">
        <left style="medium">
          <color rgb="FF000000"/>
        </left>
        <right style="medium">
          <color rgb="FF000000"/>
        </right>
        <top style="medium">
          <color rgb="FF000000"/>
        </top>
        <bottom style="medium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fill>
        <patternFill patternType="solid">
          <fgColor rgb="FFFFFFFF"/>
          <bgColor rgb="FFFFFFFF"/>
        </patternFill>
      </fill>
      <alignment horizontal="general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3"/>
        <name val="Arial"/>
        <scheme val="none"/>
      </font>
      <fill>
        <patternFill patternType="solid">
          <fgColor rgb="FFFFFFFF"/>
          <bgColor theme="4" tint="0.39997558519241921"/>
        </patternFill>
      </fill>
      <alignment horizontal="right" vertical="bottom" textRotation="0" wrapText="0" indent="0" justifyLastLine="0" shrinkToFit="0" readingOrder="0"/>
      <border diagonalUp="0" diagonalDown="0" outline="0">
        <left style="medium">
          <color rgb="FF000000"/>
        </left>
        <right style="medium">
          <color rgb="FF000000"/>
        </right>
        <top style="medium">
          <color rgb="FF000000"/>
        </top>
        <bottom style="medium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166" formatCode="[$-F400]h:mm:ss\ AM/PM"/>
      <fill>
        <patternFill patternType="solid">
          <fgColor rgb="FFFFFFFF"/>
          <bgColor rgb="FFFFFFFF"/>
        </patternFill>
      </fill>
      <alignment horizontal="right" vertical="center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3"/>
        <name val="Arial"/>
        <scheme val="none"/>
      </font>
      <fill>
        <patternFill patternType="solid">
          <fgColor rgb="FFFFFFFF"/>
          <bgColor theme="4" tint="0.39997558519241921"/>
        </patternFill>
      </fill>
      <alignment horizontal="center" vertical="center" textRotation="0" wrapText="0" indent="0" justifyLastLine="0" shrinkToFit="0" readingOrder="0"/>
      <border diagonalUp="0" diagonalDown="0" outline="0">
        <left style="medium">
          <color rgb="FF000000"/>
        </left>
        <right style="medium">
          <color rgb="FF000000"/>
        </right>
        <top style="medium">
          <color rgb="FF000000"/>
        </top>
        <bottom style="medium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165" formatCode="mmmm\ d\,\ yyyy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 outline="0">
        <left style="thick">
          <color rgb="FF000000"/>
        </left>
        <right style="thin">
          <color rgb="FF000000"/>
        </right>
        <top style="thin">
          <color rgb="FF000000"/>
        </top>
        <bottom/>
      </border>
    </dxf>
    <dxf>
      <border>
        <top style="medium">
          <color rgb="FF000000"/>
        </top>
      </border>
    </dxf>
    <dxf>
      <font>
        <strike val="0"/>
        <outline val="0"/>
        <shadow val="0"/>
        <u val="none"/>
        <vertAlign val="baseline"/>
        <sz val="10"/>
        <color theme="3"/>
        <name val="Arial"/>
        <scheme val="none"/>
      </font>
      <fill>
        <patternFill patternType="solid">
          <fgColor rgb="FFFFFFFF"/>
          <bgColor theme="4" tint="0.39997558519241921"/>
        </patternFill>
      </fill>
      <border diagonalUp="0" diagonalDown="0">
        <left style="medium">
          <color rgb="FF000000"/>
        </left>
        <right style="medium">
          <color rgb="FF000000"/>
        </right>
        <top/>
        <bottom/>
        <vertical style="medium">
          <color rgb="FF000000"/>
        </vertical>
        <horizontal/>
      </border>
    </dxf>
    <dxf>
      <border outline="0">
        <right style="thin">
          <color rgb="FF000000"/>
        </right>
        <top style="thin">
          <color rgb="FF000000"/>
        </top>
      </border>
    </dxf>
    <dxf>
      <alignment vertical="center" textRotation="0" justifyLastLine="0" shrinkToFit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fill>
        <patternFill patternType="solid">
          <fgColor rgb="FFFF00FF"/>
          <bgColor rgb="FFFF00FF"/>
        </patternFill>
      </fill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3"/>
        <name val="Arial"/>
        <scheme val="none"/>
      </font>
      <fill>
        <patternFill patternType="solid">
          <fgColor indexed="64"/>
          <bgColor theme="4" tint="0.39997558519241921"/>
        </patternFill>
      </fill>
      <alignment horizontal="general" vertical="bottom" textRotation="0" wrapText="1" indent="0" justifyLastLine="0" shrinkToFit="0" readingOrder="0"/>
      <border diagonalUp="0" diagonalDown="0" outline="0">
        <left style="medium">
          <color rgb="FF000000"/>
        </left>
        <right style="medium">
          <color rgb="FF000000"/>
        </right>
        <top style="medium">
          <color rgb="FF000000"/>
        </top>
        <bottom style="medium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fill>
        <patternFill patternType="solid">
          <fgColor rgb="FFFFFFFF"/>
          <bgColor rgb="FFFFFFFF"/>
        </patternFill>
      </fill>
      <alignment horizontal="general" vertical="center" textRotation="0" wrapText="1" indent="0" justifyLastLine="0" shrinkToFit="0" readingOrder="0"/>
      <border diagonalUp="0" diagonalDown="0" outline="0">
        <left style="thin">
          <color rgb="FF000000"/>
        </left>
        <right/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3"/>
        <name val="Arial"/>
        <scheme val="none"/>
      </font>
      <numFmt numFmtId="34" formatCode="_(&quot;$&quot;* #,##0.00_);_(&quot;$&quot;* \(#,##0.00\);_(&quot;$&quot;* &quot;-&quot;??_);_(@_)"/>
      <fill>
        <patternFill patternType="solid">
          <fgColor indexed="64"/>
          <bgColor theme="4" tint="0.39997558519241921"/>
        </patternFill>
      </fill>
      <alignment horizontal="general" vertical="bottom" textRotation="0" wrapText="0" indent="0" justifyLastLine="0" shrinkToFit="0" readingOrder="0"/>
      <border diagonalUp="0" diagonalDown="0" outline="0">
        <left style="medium">
          <color rgb="FF000000"/>
        </left>
        <right style="medium">
          <color rgb="FF000000"/>
        </right>
        <top style="medium">
          <color rgb="FF000000"/>
        </top>
        <bottom style="medium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34" formatCode="_(&quot;$&quot;* #,##0.00_);_(&quot;$&quot;* \(#,##0.00\);_(&quot;$&quot;* &quot;-&quot;??_);_(@_)"/>
      <fill>
        <patternFill patternType="solid">
          <fgColor rgb="FFFFFFFF"/>
          <bgColor rgb="FFFFFFFF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3"/>
        <name val="Arial"/>
        <scheme val="none"/>
      </font>
      <numFmt numFmtId="34" formatCode="_(&quot;$&quot;* #,##0.00_);_(&quot;$&quot;* \(#,##0.00\);_(&quot;$&quot;* &quot;-&quot;??_);_(@_)"/>
      <fill>
        <patternFill patternType="solid">
          <fgColor indexed="64"/>
          <bgColor theme="4" tint="0.39997558519241921"/>
        </patternFill>
      </fill>
      <alignment horizontal="general" vertical="bottom" textRotation="0" wrapText="0" indent="0" justifyLastLine="0" shrinkToFit="0" readingOrder="0"/>
      <border diagonalUp="0" diagonalDown="0" outline="0">
        <left style="medium">
          <color rgb="FF000000"/>
        </left>
        <right style="medium">
          <color rgb="FF000000"/>
        </right>
        <top style="medium">
          <color rgb="FF000000"/>
        </top>
        <bottom style="medium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34" formatCode="_(&quot;$&quot;* #,##0.00_);_(&quot;$&quot;* \(#,##0.00\);_(&quot;$&quot;* &quot;-&quot;??_);_(@_)"/>
      <fill>
        <patternFill patternType="solid">
          <fgColor rgb="FFFFFFFF"/>
          <bgColor rgb="FFFFFFFF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3"/>
        <name val="Arial"/>
        <scheme val="none"/>
      </font>
      <fill>
        <patternFill patternType="solid">
          <fgColor indexed="64"/>
          <bgColor theme="4" tint="0.39997558519241921"/>
        </patternFill>
      </fill>
      <alignment horizontal="general" vertical="bottom" textRotation="0" wrapText="0" indent="0" justifyLastLine="0" shrinkToFit="0" readingOrder="0"/>
      <border diagonalUp="0" diagonalDown="0" outline="0">
        <left style="medium">
          <color rgb="FF000000"/>
        </left>
        <right style="medium">
          <color rgb="FF000000"/>
        </right>
        <top style="medium">
          <color rgb="FF000000"/>
        </top>
        <bottom style="medium">
          <color rgb="FF000000"/>
        </bottom>
      </border>
    </dxf>
    <dxf>
      <alignment vertical="center" textRotation="0" justifyLastLine="0" shrinkToFit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3"/>
        <name val="Arial"/>
        <scheme val="none"/>
      </font>
      <fill>
        <patternFill patternType="solid">
          <fgColor indexed="64"/>
          <bgColor theme="4" tint="0.39997558519241921"/>
        </patternFill>
      </fill>
      <alignment horizontal="general" vertical="bottom" textRotation="0" wrapText="0" indent="0" justifyLastLine="0" shrinkToFit="0" readingOrder="0"/>
      <border diagonalUp="0" diagonalDown="0" outline="0">
        <left style="medium">
          <color rgb="FF000000"/>
        </left>
        <right style="medium">
          <color rgb="FF000000"/>
        </right>
        <top style="medium">
          <color rgb="FF000000"/>
        </top>
        <bottom style="medium">
          <color rgb="FF000000"/>
        </bottom>
      </border>
    </dxf>
    <dxf>
      <alignment vertical="center" textRotation="0" justifyLastLine="0" shrinkToFit="0"/>
      <border outline="0">
        <left style="thin">
          <color rgb="FF000000"/>
        </left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3"/>
        <name val="Arial"/>
        <scheme val="none"/>
      </font>
      <fill>
        <patternFill patternType="solid">
          <fgColor indexed="64"/>
          <bgColor theme="4" tint="0.39997558519241921"/>
        </patternFill>
      </fill>
      <alignment horizontal="general" vertical="bottom" textRotation="0" wrapText="0" indent="0" justifyLastLine="0" shrinkToFit="0" readingOrder="0"/>
      <border diagonalUp="0" diagonalDown="0" outline="0">
        <left style="medium">
          <color rgb="FF000000"/>
        </left>
        <right style="medium">
          <color rgb="FF000000"/>
        </right>
        <top style="medium">
          <color rgb="FF000000"/>
        </top>
        <bottom style="medium">
          <color rgb="FF000000"/>
        </bottom>
      </border>
    </dxf>
    <dxf>
      <alignment horizontal="general" vertical="center" textRotation="0" wrapText="1" justifyLastLine="0" shrinkToFit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3"/>
        <name val="Arial"/>
        <scheme val="none"/>
      </font>
      <fill>
        <patternFill patternType="solid">
          <fgColor indexed="64"/>
          <bgColor theme="4" tint="0.39997558519241921"/>
        </patternFill>
      </fill>
      <alignment horizontal="right" vertical="bottom" textRotation="0" wrapText="0" indent="0" justifyLastLine="0" shrinkToFit="0" readingOrder="0"/>
      <border diagonalUp="0" diagonalDown="0" outline="0">
        <left style="medium">
          <color rgb="FF000000"/>
        </left>
        <right style="medium">
          <color rgb="FF000000"/>
        </right>
        <top style="medium">
          <color rgb="FF000000"/>
        </top>
        <bottom style="medium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166" formatCode="[$-F400]h:mm:ss\ AM/PM"/>
      <fill>
        <patternFill patternType="solid">
          <fgColor rgb="FFFFFFFF"/>
          <bgColor rgb="FFFFFFFF"/>
        </patternFill>
      </fill>
      <alignment horizontal="right" vertical="center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3"/>
        <name val="Arial"/>
        <scheme val="none"/>
      </font>
      <fill>
        <patternFill patternType="solid">
          <fgColor indexed="64"/>
          <bgColor theme="4" tint="0.39997558519241921"/>
        </patternFill>
      </fill>
      <alignment horizontal="center" vertical="center" textRotation="0" wrapText="0" indent="0" justifyLastLine="0" shrinkToFit="0" readingOrder="0"/>
      <border diagonalUp="0" diagonalDown="0" outline="0">
        <left style="medium">
          <color rgb="FF000000"/>
        </left>
        <right style="medium">
          <color rgb="FF000000"/>
        </right>
        <top style="medium">
          <color rgb="FF000000"/>
        </top>
        <bottom style="medium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165" formatCode="mmmm\ d\,\ yyyy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 outline="0">
        <left style="thick">
          <color rgb="FF000000"/>
        </left>
        <right style="thin">
          <color rgb="FF000000"/>
        </right>
        <top style="thin">
          <color rgb="FF000000"/>
        </top>
        <bottom/>
      </border>
    </dxf>
    <dxf>
      <border>
        <top style="medium">
          <color rgb="FF000000"/>
        </top>
      </border>
    </dxf>
    <dxf>
      <font>
        <strike val="0"/>
        <outline val="0"/>
        <shadow val="0"/>
        <u val="none"/>
        <vertAlign val="baseline"/>
        <sz val="10"/>
        <color theme="3"/>
        <name val="Arial"/>
        <scheme val="none"/>
      </font>
      <fill>
        <patternFill patternType="solid">
          <fgColor indexed="64"/>
          <bgColor theme="4" tint="0.39997558519241921"/>
        </patternFill>
      </fill>
      <border diagonalUp="0" diagonalDown="0">
        <left style="medium">
          <color rgb="FF000000"/>
        </left>
        <right style="medium">
          <color rgb="FF000000"/>
        </right>
        <top/>
        <bottom/>
        <vertical style="medium">
          <color rgb="FF000000"/>
        </vertical>
        <horizontal/>
      </border>
    </dxf>
    <dxf>
      <border outline="0">
        <right style="thin">
          <color rgb="FF000000"/>
        </right>
        <top style="thin">
          <color rgb="FF000000"/>
        </top>
      </border>
    </dxf>
    <dxf>
      <alignment vertical="center" textRotation="0" justifyLastLine="0" shrinkToFit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fill>
        <patternFill patternType="solid">
          <fgColor rgb="FFFF00FF"/>
          <bgColor rgb="FFFF00FF"/>
        </patternFill>
      </fill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</dxfs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1" Type="http://customschemas.google.com/relationships/workbookmetadata" Target="metadata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Relationship Id="rId1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pivotCacheDefinition" Target="pivotCache/pivotCacheDefinition1.xml"/><Relationship Id="rId6" Type="http://schemas.openxmlformats.org/officeDocument/2006/relationships/pivotCacheDefinition" Target="pivotCache/pivotCacheDefinition2.xml"/><Relationship Id="rId7" Type="http://schemas.openxmlformats.org/officeDocument/2006/relationships/pivotCacheDefinition" Target="pivotCache/pivotCacheDefinition3.xml"/><Relationship Id="rId8" Type="http://schemas.openxmlformats.org/officeDocument/2006/relationships/pivotCacheDefinition" Target="pivotCache/pivotCacheDefinition4.xml"/><Relationship Id="rId9" Type="http://schemas.openxmlformats.org/officeDocument/2006/relationships/pivotCacheDefinition" Target="pivotCache/pivotCacheDefinition5.xml"/><Relationship Id="rId10" Type="http://schemas.openxmlformats.org/officeDocument/2006/relationships/pivotCacheDefinition" Target="pivotCache/pivotCacheDefinition6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_rels/pivotCacheDefinition2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2.xml"/></Relationships>
</file>

<file path=xl/pivotCache/_rels/pivotCacheDefinition3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3.xml"/></Relationships>
</file>

<file path=xl/pivotCache/_rels/pivotCacheDefinition4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4.xml"/></Relationships>
</file>

<file path=xl/pivotCache/_rels/pivotCacheDefinition5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5.xml"/></Relationships>
</file>

<file path=xl/pivotCache/_rels/pivotCacheDefinition6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6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Microsoft Office User" refreshedDate="44270.790448263891" createdVersion="4" refreshedVersion="4" minRefreshableVersion="3" recordCount="63">
  <cacheSource type="worksheet">
    <worksheetSource name="Table3"/>
  </cacheSource>
  <cacheFields count="9">
    <cacheField name="Date" numFmtId="2">
      <sharedItems containsDate="1" containsMixedTypes="1" minDate="2021-02-20T00:00:00" maxDate="2021-02-23T00:00:00" count="8">
        <s v="Day 9"/>
        <s v="Day 10"/>
        <s v="Day 11"/>
        <s v="Day 12"/>
        <s v="Day 13"/>
        <d v="2021-02-21T00:00:00" u="1"/>
        <d v="2021-02-22T00:00:00" u="1"/>
        <d v="2021-02-20T00:00:00" u="1"/>
      </sharedItems>
    </cacheField>
    <cacheField name="Time" numFmtId="166">
      <sharedItems containsDate="1" containsMixedTypes="1" minDate="1899-12-30T08:00:00" maxDate="1899-12-30T21:30:00"/>
    </cacheField>
    <cacheField name="Activity" numFmtId="0">
      <sharedItems containsBlank="1"/>
    </cacheField>
    <cacheField name="Category" numFmtId="0">
      <sharedItems containsBlank="1"/>
    </cacheField>
    <cacheField name="Travel Time" numFmtId="0">
      <sharedItems containsBlank="1"/>
    </cacheField>
    <cacheField name="Budget Cost ($CAD)" numFmtId="44">
      <sharedItems containsString="0" containsBlank="1" containsNumber="1" containsInteger="1" minValue="0" maxValue="150"/>
    </cacheField>
    <cacheField name="Actual Cost ($CAD)" numFmtId="44">
      <sharedItems containsNonDate="0" containsString="0" containsBlank="1"/>
    </cacheField>
    <cacheField name="Notes" numFmtId="0">
      <sharedItems containsBlank="1"/>
    </cacheField>
    <cacheField name="Sum of Difference" numFmtId="0" formula="'Actual Cost ($CAD)'-'Budget Cost ($CAD)'" databaseField="0"/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r:id="rId1" refreshedBy="Microsoft Office User" refreshedDate="44270.790451273147" createdVersion="4" refreshedVersion="4" minRefreshableVersion="3" recordCount="61">
  <cacheSource type="worksheet">
    <worksheetSource name="Table2"/>
  </cacheSource>
  <cacheFields count="9">
    <cacheField name="Date" numFmtId="165">
      <sharedItems containsDate="1" containsMixedTypes="1" minDate="2021-02-16T00:00:00" maxDate="2021-02-21T00:00:00" count="10">
        <s v="Day 5"/>
        <s v="Day 6"/>
        <s v="Day 7"/>
        <s v="Day 8"/>
        <s v="Day 9"/>
        <d v="2021-02-16T00:00:00" u="1"/>
        <d v="2021-02-19T00:00:00" u="1"/>
        <d v="2021-02-17T00:00:00" u="1"/>
        <d v="2021-02-20T00:00:00" u="1"/>
        <d v="2021-02-18T00:00:00" u="1"/>
      </sharedItems>
    </cacheField>
    <cacheField name="Time" numFmtId="166">
      <sharedItems containsSemiMixedTypes="0" containsNonDate="0" containsDate="1" containsString="0" minDate="1899-12-30T08:00:00" maxDate="1899-12-30T21:00:00"/>
    </cacheField>
    <cacheField name="Activity" numFmtId="0">
      <sharedItems containsBlank="1"/>
    </cacheField>
    <cacheField name="Category" numFmtId="0">
      <sharedItems containsBlank="1"/>
    </cacheField>
    <cacheField name="Travel Time" numFmtId="0">
      <sharedItems containsBlank="1"/>
    </cacheField>
    <cacheField name="Budget Cost ($CAD)" numFmtId="44">
      <sharedItems containsString="0" containsBlank="1" containsNumber="1" containsInteger="1" minValue="0" maxValue="332"/>
    </cacheField>
    <cacheField name="Actual Cost ($CAD)" numFmtId="44">
      <sharedItems containsNonDate="0" containsString="0" containsBlank="1"/>
    </cacheField>
    <cacheField name="Notes" numFmtId="0">
      <sharedItems containsBlank="1"/>
    </cacheField>
    <cacheField name="Sum of Difference" numFmtId="0" formula="'Actual Cost ($CAD)'-'Budget Cost ($CAD)'" databaseField="0"/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3.xml><?xml version="1.0" encoding="utf-8"?>
<pivotCacheDefinition xmlns="http://schemas.openxmlformats.org/spreadsheetml/2006/main" xmlns:r="http://schemas.openxmlformats.org/officeDocument/2006/relationships" r:id="rId1" refreshedBy="Microsoft Office User" refreshedDate="44270.790454398149" createdVersion="4" refreshedVersion="4" minRefreshableVersion="3" recordCount="61">
  <cacheSource type="worksheet">
    <worksheetSource name="Table2[[Time]:[Notes]]"/>
  </cacheSource>
  <cacheFields count="7">
    <cacheField name="Time" numFmtId="166">
      <sharedItems containsSemiMixedTypes="0" containsNonDate="0" containsDate="1" containsString="0" minDate="1899-12-30T08:00:00" maxDate="1899-12-30T21:00:00"/>
    </cacheField>
    <cacheField name="Activity" numFmtId="0">
      <sharedItems containsBlank="1"/>
    </cacheField>
    <cacheField name="Category" numFmtId="0">
      <sharedItems containsBlank="1" count="6">
        <s v="Food"/>
        <s v="Activity"/>
        <m/>
        <s v="Accomodation"/>
        <s v="Car"/>
        <s v="Travel"/>
      </sharedItems>
    </cacheField>
    <cacheField name="Travel Time" numFmtId="0">
      <sharedItems containsBlank="1"/>
    </cacheField>
    <cacheField name="Budget Cost ($CAD)" numFmtId="44">
      <sharedItems containsString="0" containsBlank="1" containsNumber="1" containsInteger="1" minValue="0" maxValue="332"/>
    </cacheField>
    <cacheField name="Actual Cost ($CAD)" numFmtId="44">
      <sharedItems containsNonDate="0" containsString="0" containsBlank="1"/>
    </cacheField>
    <cacheField name="Notes" numFmtId="0">
      <sharedItems containsBlank="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4.xml><?xml version="1.0" encoding="utf-8"?>
<pivotCacheDefinition xmlns="http://schemas.openxmlformats.org/spreadsheetml/2006/main" xmlns:r="http://schemas.openxmlformats.org/officeDocument/2006/relationships" r:id="rId1" refreshedBy="Microsoft Office User" refreshedDate="44270.790463657409" createdVersion="4" refreshedVersion="4" minRefreshableVersion="3" recordCount="63">
  <cacheSource type="worksheet">
    <worksheetSource name="Table3[[Time]:[Notes]]"/>
  </cacheSource>
  <cacheFields count="7">
    <cacheField name="Time" numFmtId="166">
      <sharedItems containsDate="1" containsMixedTypes="1" minDate="1899-12-30T08:00:00" maxDate="1899-12-30T21:30:00"/>
    </cacheField>
    <cacheField name="Activity" numFmtId="0">
      <sharedItems containsBlank="1"/>
    </cacheField>
    <cacheField name="Category" numFmtId="0">
      <sharedItems containsBlank="1" count="5">
        <s v="Food"/>
        <s v="Accomodation"/>
        <s v="Car"/>
        <s v="Activity"/>
        <m/>
      </sharedItems>
    </cacheField>
    <cacheField name="Travel Time" numFmtId="0">
      <sharedItems containsBlank="1"/>
    </cacheField>
    <cacheField name="Budget Cost ($CAD)" numFmtId="44">
      <sharedItems containsString="0" containsBlank="1" containsNumber="1" containsInteger="1" minValue="0" maxValue="150"/>
    </cacheField>
    <cacheField name="Actual Cost ($CAD)" numFmtId="44">
      <sharedItems containsNonDate="0" containsString="0" containsBlank="1"/>
    </cacheField>
    <cacheField name="Notes" numFmtId="0">
      <sharedItems containsBlank="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5.xml><?xml version="1.0" encoding="utf-8"?>
<pivotCacheDefinition xmlns="http://schemas.openxmlformats.org/spreadsheetml/2006/main" xmlns:r="http://schemas.openxmlformats.org/officeDocument/2006/relationships" r:id="rId1" refreshOnLoad="1" refreshedBy="Microsoft Office User" refreshedDate="44270.792938541665" refreshedVersion="4" recordCount="60">
  <cacheSource type="worksheet">
    <worksheetSource ref="B6:H66" sheet="Kamloops"/>
  </cacheSource>
  <cacheFields count="7">
    <cacheField name="Time" numFmtId="166">
      <sharedItems containsDate="1" containsMixedTypes="1" minDate="1899-12-30T08:00:00" maxDate="1899-12-30T21:00:00"/>
    </cacheField>
    <cacheField name="Activity" numFmtId="0">
      <sharedItems containsBlank="1"/>
    </cacheField>
    <cacheField name="Category" numFmtId="0">
      <sharedItems containsBlank="1" count="6">
        <m/>
        <s v="Travel"/>
        <s v="Food"/>
        <s v="Accomodation"/>
        <s v="Car"/>
        <s v="Activity"/>
      </sharedItems>
    </cacheField>
    <cacheField name="Travel Time" numFmtId="0">
      <sharedItems containsBlank="1"/>
    </cacheField>
    <cacheField name="Budget Cost ($CAD)" numFmtId="44">
      <sharedItems containsString="0" containsBlank="1" containsNumber="1" minValue="0" maxValue="250"/>
    </cacheField>
    <cacheField name="Actual Cost ($CAD)" numFmtId="44">
      <sharedItems containsNonDate="0" containsString="0" containsBlank="1"/>
    </cacheField>
    <cacheField name="Notes" numFmtId="0">
      <sharedItems containsBlank="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6.xml><?xml version="1.0" encoding="utf-8"?>
<pivotCacheDefinition xmlns="http://schemas.openxmlformats.org/spreadsheetml/2006/main" xmlns:r="http://schemas.openxmlformats.org/officeDocument/2006/relationships" r:id="rId1" refreshOnLoad="1" refreshedBy="Microsoft Office User" refreshedDate="44270.792942129628" refreshedVersion="4" recordCount="60">
  <cacheSource type="worksheet">
    <worksheetSource ref="A6:H66" sheet="Kamloops"/>
  </cacheSource>
  <cacheFields count="9">
    <cacheField name="Date" numFmtId="165">
      <sharedItems containsDate="1" containsMixedTypes="1" minDate="2021-02-12T00:00:00" maxDate="2021-02-23T00:00:00" count="16">
        <s v="Day 1"/>
        <s v="Day 2"/>
        <s v="Day 3"/>
        <s v="Day 4"/>
        <s v="Day 5"/>
        <d v="2021-02-16T00:00:00" u="1"/>
        <d v="2021-02-21T00:00:00" u="1"/>
        <d v="2021-02-14T00:00:00" u="1"/>
        <d v="2021-02-19T00:00:00" u="1"/>
        <d v="2021-02-12T00:00:00" u="1"/>
        <d v="2021-02-17T00:00:00" u="1"/>
        <d v="2021-02-22T00:00:00" u="1"/>
        <d v="2021-02-15T00:00:00" u="1"/>
        <d v="2021-02-20T00:00:00" u="1"/>
        <d v="2021-02-13T00:00:00" u="1"/>
        <d v="2021-02-18T00:00:00" u="1"/>
      </sharedItems>
    </cacheField>
    <cacheField name="Time" numFmtId="166">
      <sharedItems containsDate="1" containsMixedTypes="1" minDate="1899-12-30T08:00:00" maxDate="1899-12-30T21:00:00"/>
    </cacheField>
    <cacheField name="Activity" numFmtId="0">
      <sharedItems containsBlank="1"/>
    </cacheField>
    <cacheField name="Category" numFmtId="0">
      <sharedItems containsBlank="1"/>
    </cacheField>
    <cacheField name="Travel Time" numFmtId="0">
      <sharedItems containsBlank="1"/>
    </cacheField>
    <cacheField name="Budget Cost ($CAD)" numFmtId="44">
      <sharedItems containsString="0" containsBlank="1" containsNumber="1" minValue="0" maxValue="250"/>
    </cacheField>
    <cacheField name="Actual Cost ($CAD)" numFmtId="44">
      <sharedItems containsNonDate="0" containsString="0" containsBlank="1"/>
    </cacheField>
    <cacheField name="Notes" numFmtId="0">
      <sharedItems containsBlank="1"/>
    </cacheField>
    <cacheField name="Sum of Difference" numFmtId="0" formula="'Actual Cost ($CAD)'-'Budget Cost ($CAD)'" databaseField="0"/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63">
  <r>
    <x v="0"/>
    <d v="1899-12-30T17:00:00"/>
    <s v="Dinner at Longtail Kitchen (11am-6pm)"/>
    <s v="Food"/>
    <m/>
    <n v="40"/>
    <m/>
    <m/>
  </r>
  <r>
    <x v="0"/>
    <d v="1899-12-30T18:00:00"/>
    <s v="Castella Cheesecake (12pm-10pm)"/>
    <s v="Food"/>
    <s v="36 minute drive"/>
    <n v="10"/>
    <m/>
    <m/>
  </r>
  <r>
    <x v="0"/>
    <d v="1899-12-30T19:00:00"/>
    <s v="Score on Davie (10am-10pm)"/>
    <s v="Food"/>
    <s v="4 minute drive"/>
    <n v="30"/>
    <m/>
    <m/>
  </r>
  <r>
    <x v="0"/>
    <d v="1899-12-30T20:00:00"/>
    <s v="Hotel"/>
    <s v="Accomodation"/>
    <s v="9 minute drive"/>
    <n v="150"/>
    <m/>
    <s v="EXchange Hotel Vancouver - 475 Howe Street, Vancouver BC V6B 2B3"/>
  </r>
  <r>
    <x v="0"/>
    <d v="1899-12-30T21:00:00"/>
    <s v="Daily Parking"/>
    <s v="Car"/>
    <m/>
    <n v="10"/>
    <m/>
    <s v="Parking included at EXchange Hotel"/>
  </r>
  <r>
    <x v="1"/>
    <d v="1899-12-30T08:00:00"/>
    <s v="Homemade Breakfast"/>
    <s v="Food"/>
    <m/>
    <n v="0"/>
    <m/>
    <m/>
  </r>
  <r>
    <x v="1"/>
    <d v="1899-12-30T09:00:00"/>
    <s v="Pink Alley and Vancouver Mural Festival"/>
    <s v="Activity"/>
    <s v="2 minute walk"/>
    <n v="0"/>
    <m/>
    <m/>
  </r>
  <r>
    <x v="1"/>
    <d v="1899-12-30T10:00:00"/>
    <s v="Capilano Suspension Bridge (11am-6pm)"/>
    <s v="Activity"/>
    <s v="16 minute drive"/>
    <n v="110"/>
    <m/>
    <m/>
  </r>
  <r>
    <x v="1"/>
    <d v="1899-12-30T11:00:00"/>
    <s v="Cleveland Dam"/>
    <s v="Activity"/>
    <s v="4 minute drive"/>
    <n v="0"/>
    <m/>
    <m/>
  </r>
  <r>
    <x v="1"/>
    <d v="1899-12-30T12:00:00"/>
    <s v="Takeout Nishiki Sushi (11:30am-8:30pm) and Eat at Millennium Park"/>
    <s v="Food"/>
    <s v="11 minute drive"/>
    <n v="35"/>
    <m/>
    <m/>
  </r>
  <r>
    <x v="1"/>
    <d v="1899-12-30T13:00:00"/>
    <s v="Honey's Doughnuts &amp; Goodies (6am-5pm)"/>
    <s v="Food"/>
    <s v="28 minute drive"/>
    <n v="10"/>
    <m/>
    <m/>
  </r>
  <r>
    <x v="1"/>
    <d v="1899-12-30T14:00:00"/>
    <s v="Wander Granville Island (Stock Market and Oyama Sausage)"/>
    <s v="Activity"/>
    <s v="30 minute drive"/>
    <n v="0"/>
    <m/>
    <m/>
  </r>
  <r>
    <x v="1"/>
    <d v="1899-12-30T15:00:00"/>
    <s v="Lee's Donuts (9am-6pm)"/>
    <s v="Activity"/>
    <s v="2 minute walk"/>
    <n v="10"/>
    <m/>
    <m/>
  </r>
  <r>
    <x v="1"/>
    <d v="1899-12-30T16:00:00"/>
    <s v="Liberty Distillery Granville Island (12pm-6pm)"/>
    <s v="Activity"/>
    <s v="2 minute walk"/>
    <n v="20"/>
    <m/>
    <m/>
  </r>
  <r>
    <x v="1"/>
    <d v="1899-12-30T17:00:00"/>
    <s v="Strange Fellows Brewing"/>
    <s v="Activity"/>
    <s v="11 minute drive"/>
    <m/>
    <m/>
    <m/>
  </r>
  <r>
    <x v="1"/>
    <d v="1899-12-30T18:00:00"/>
    <s v="Dinner at Lunch Lady (5-9:30pm) (Reservations at 6:45pm)"/>
    <s v="Food"/>
    <s v="2 minute drive"/>
    <n v="45"/>
    <m/>
    <m/>
  </r>
  <r>
    <x v="1"/>
    <d v="1899-12-30T19:00:00"/>
    <s v="Xing Fu Tang Cambie (12pm-9pm)"/>
    <s v="Food"/>
    <s v="14 minute drive"/>
    <n v="10"/>
    <m/>
    <m/>
  </r>
  <r>
    <x v="1"/>
    <d v="1899-12-30T20:00:00"/>
    <s v="Hotel"/>
    <s v="Accomodation"/>
    <s v="10 minute drive"/>
    <n v="150"/>
    <m/>
    <s v="EXchange Hotel Vancouver - 475 Howe Street, Vancouver BC V6B 2B3"/>
  </r>
  <r>
    <x v="1"/>
    <d v="1899-12-30T21:00:00"/>
    <s v="Daily Parking"/>
    <s v="Car"/>
    <m/>
    <n v="20"/>
    <m/>
    <s v="Parking included at EXchange Hotel"/>
  </r>
  <r>
    <x v="2"/>
    <d v="1899-12-30T08:00:00"/>
    <s v="Homemade Breakfast"/>
    <s v="Food"/>
    <m/>
    <n v="0"/>
    <m/>
    <m/>
  </r>
  <r>
    <x v="2"/>
    <d v="1899-12-30T09:00:00"/>
    <m/>
    <m/>
    <m/>
    <m/>
    <m/>
    <m/>
  </r>
  <r>
    <x v="2"/>
    <d v="1899-12-30T10:00:00"/>
    <m/>
    <m/>
    <m/>
    <m/>
    <m/>
    <m/>
  </r>
  <r>
    <x v="2"/>
    <d v="1899-12-30T11:00:00"/>
    <s v="Takeout Gram (Kingsway) to go (10:30am-10pm)"/>
    <s v="Food"/>
    <s v="16 minute drive"/>
    <n v="10"/>
    <m/>
    <m/>
  </r>
  <r>
    <x v="2"/>
    <d v="1899-12-30T12:00:00"/>
    <s v="Takeout Bao Down to go (12-8pm, Closed Mon)"/>
    <s v="Food"/>
    <s v="10 minute drive"/>
    <n v="30"/>
    <m/>
    <m/>
  </r>
  <r>
    <x v="2"/>
    <d v="1899-12-30T13:00:00"/>
    <s v="Whytecliff Park"/>
    <s v="Activity"/>
    <s v="31 minute drive"/>
    <n v="0"/>
    <m/>
    <m/>
  </r>
  <r>
    <x v="2"/>
    <d v="1899-12-30T14:00:00"/>
    <m/>
    <m/>
    <m/>
    <m/>
    <m/>
    <m/>
  </r>
  <r>
    <x v="2"/>
    <d v="1899-12-30T15:00:00"/>
    <s v="Lonsdale Quay (9am-7pm)"/>
    <s v="Activity"/>
    <s v="22 minute drive"/>
    <n v="0"/>
    <m/>
    <m/>
  </r>
  <r>
    <x v="2"/>
    <d v="1899-12-30T16:00:00"/>
    <s v="Burrard Dry Dock Pier"/>
    <s v="Activity"/>
    <s v="10 minute walk"/>
    <n v="0"/>
    <m/>
    <m/>
  </r>
  <r>
    <x v="2"/>
    <d v="1899-12-30T17:00:00"/>
    <s v="Dinner at Gyu Kaku Nelson (Reservations at 5:15pm)"/>
    <s v="Food"/>
    <s v="26 minute drive"/>
    <n v="65"/>
    <m/>
    <m/>
  </r>
  <r>
    <x v="2"/>
    <d v="1899-12-30T19:30:00"/>
    <s v="Beere Brewing Company (2-8pm Sun-Thurs, 12-10pm Fri-Sat)"/>
    <s v="Activity"/>
    <s v="20 minute drive"/>
    <n v="15"/>
    <m/>
    <m/>
  </r>
  <r>
    <x v="2"/>
    <d v="1899-12-30T20:00:00"/>
    <s v="Streetcar Brewing (2-8pm Sun-Thurs, 2-10pm Fri-Sat)"/>
    <s v="Activity"/>
    <s v="8 minute walk"/>
    <n v="15"/>
    <m/>
    <m/>
  </r>
  <r>
    <x v="2"/>
    <d v="1899-12-30T20:30:00"/>
    <s v="Earnest Ice Cream North Vancouver (2-9pm)"/>
    <s v="Food"/>
    <s v="3 minute drive"/>
    <n v="15"/>
    <m/>
    <m/>
  </r>
  <r>
    <x v="2"/>
    <d v="1899-12-30T21:00:00"/>
    <s v="Green Leaf Brewing Company (11am-9pm Sun-Thurs, 11am-10:30pm Fri-Sat)"/>
    <s v="Activity"/>
    <s v="5 minute walk"/>
    <n v="15"/>
    <m/>
    <m/>
  </r>
  <r>
    <x v="2"/>
    <d v="1899-12-30T21:30:00"/>
    <s v="Hotel"/>
    <s v="Accomodation"/>
    <s v="4 minute walk"/>
    <n v="150"/>
    <m/>
    <s v="Seaside Hotel North Vancouver 130-125 Victory Ship Way, North Vancouver, BC V7L 0B2"/>
  </r>
  <r>
    <x v="2"/>
    <s v="10:00:00PM"/>
    <s v="Daily Parking"/>
    <s v="Car"/>
    <m/>
    <n v="35"/>
    <m/>
    <s v="Parking not included."/>
  </r>
  <r>
    <x v="3"/>
    <d v="1899-12-30T08:00:00"/>
    <m/>
    <m/>
    <m/>
    <m/>
    <m/>
    <m/>
  </r>
  <r>
    <x v="3"/>
    <d v="1899-12-30T09:00:00"/>
    <s v="Fun Alley"/>
    <s v="Activity"/>
    <s v="6 minute walk"/>
    <n v="0"/>
    <m/>
    <m/>
  </r>
  <r>
    <x v="3"/>
    <d v="1899-12-30T10:00:00"/>
    <s v="Takeout Dimsum at New Town Bakery &amp; Restaurant Chinatown (6:30am-7:30pm)"/>
    <s v="Food"/>
    <s v="19 minute drive"/>
    <n v="30"/>
    <m/>
    <m/>
  </r>
  <r>
    <x v="3"/>
    <d v="1899-12-30T11:00:00"/>
    <s v="Kitsilano Beach"/>
    <s v="Activity"/>
    <s v="12 minute drive"/>
    <n v="0"/>
    <m/>
    <m/>
  </r>
  <r>
    <x v="3"/>
    <d v="1899-12-30T12:00:00"/>
    <s v="Twin Falls in Lynn Canyon (2h round trip)"/>
    <s v="Activity"/>
    <s v="31 minute drive"/>
    <n v="0"/>
    <m/>
    <m/>
  </r>
  <r>
    <x v="3"/>
    <d v="1899-12-30T13:00:00"/>
    <m/>
    <m/>
    <m/>
    <m/>
    <m/>
    <m/>
  </r>
  <r>
    <x v="3"/>
    <d v="1899-12-30T14:00:00"/>
    <m/>
    <m/>
    <m/>
    <m/>
    <m/>
    <m/>
  </r>
  <r>
    <x v="3"/>
    <d v="1899-12-30T15:00:00"/>
    <s v="Polygon Art Gallery (10am-5pm Weds-Sun)"/>
    <s v="Activity"/>
    <s v="15 minute drive"/>
    <n v="10"/>
    <m/>
    <s v="By Donation"/>
  </r>
  <r>
    <x v="3"/>
    <d v="1899-12-30T16:00:00"/>
    <s v="Crackle Creme (12-9pm Sat-Sun, 3-9pm Mon-Fri)"/>
    <s v="Food"/>
    <s v="20 minute drive"/>
    <n v="20"/>
    <m/>
    <m/>
  </r>
  <r>
    <x v="3"/>
    <d v="1899-12-30T17:00:00"/>
    <s v="Happy Hour Joe Fortes (Reservations at 5pm)"/>
    <s v="Food"/>
    <s v="7 minute drive"/>
    <n v="30"/>
    <m/>
    <m/>
  </r>
  <r>
    <x v="3"/>
    <d v="1899-12-30T18:00:00"/>
    <s v="Dinner at Marutama (11am-9pm)"/>
    <s v="Food"/>
    <s v="12 minute walk"/>
    <n v="30"/>
    <m/>
    <m/>
  </r>
  <r>
    <x v="3"/>
    <d v="1899-12-30T19:00:00"/>
    <s v="Cocktail at Bacchus Lounge (2:30pm-9:45pm)"/>
    <s v="Food"/>
    <s v="18 minute walk"/>
    <n v="30"/>
    <m/>
    <m/>
  </r>
  <r>
    <x v="3"/>
    <d v="1899-12-30T20:00:00"/>
    <s v="Hotel"/>
    <s v="Accomodation"/>
    <m/>
    <n v="150"/>
    <m/>
    <s v="Wedgewood Hotel &amp; Spa 845 Hornby St, Vancouver, BC V6Z 1V1"/>
  </r>
  <r>
    <x v="3"/>
    <d v="1899-12-30T21:00:00"/>
    <s v="Daily Parking"/>
    <s v="Car"/>
    <m/>
    <n v="35"/>
    <m/>
    <s v="Valet Parking only"/>
  </r>
  <r>
    <x v="4"/>
    <d v="1899-12-30T08:00:00"/>
    <m/>
    <m/>
    <m/>
    <m/>
    <m/>
    <m/>
  </r>
  <r>
    <x v="4"/>
    <d v="1899-12-30T09:00:00"/>
    <s v="UBC"/>
    <s v="Activity"/>
    <s v="17 minute drive"/>
    <n v="0"/>
    <m/>
    <m/>
  </r>
  <r>
    <x v="4"/>
    <d v="1899-12-30T10:00:00"/>
    <s v="Bean Around the World"/>
    <s v="Food"/>
    <s v="1 minute walk"/>
    <n v="10"/>
    <m/>
    <m/>
  </r>
  <r>
    <x v="4"/>
    <d v="1899-12-30T11:00:00"/>
    <s v="Blue Chip Cookie"/>
    <s v="Food"/>
    <s v="10 minute walk"/>
    <n v="5"/>
    <m/>
    <m/>
  </r>
  <r>
    <x v="4"/>
    <d v="1899-12-30T12:00:00"/>
    <s v="Lunch at Sushi California (11:30am-9:30pm)"/>
    <s v="Food"/>
    <s v="17 minute drive"/>
    <n v="40"/>
    <m/>
    <m/>
  </r>
  <r>
    <x v="4"/>
    <d v="1899-12-30T13:00:00"/>
    <s v="Beta 5 Chocolates (11am-5pm Weds-Sun, Closed Mon-Tues)"/>
    <s v="Food"/>
    <s v="5 minute drive"/>
    <n v="12"/>
    <m/>
    <m/>
  </r>
  <r>
    <x v="4"/>
    <d v="1899-12-30T14:00:00"/>
    <s v="Richmond Olympic Oval"/>
    <s v="Activity"/>
    <s v="22 minute drive"/>
    <n v="0"/>
    <m/>
    <m/>
  </r>
  <r>
    <x v="4"/>
    <d v="1899-12-30T15:00:00"/>
    <s v="Minoru Park"/>
    <s v="Activity"/>
    <s v="5 minute drive"/>
    <n v="0"/>
    <m/>
    <m/>
  </r>
  <r>
    <x v="4"/>
    <d v="1899-12-30T16:00:00"/>
    <m/>
    <m/>
    <m/>
    <m/>
    <m/>
    <m/>
  </r>
  <r>
    <x v="4"/>
    <d v="1899-12-30T17:00:00"/>
    <s v="Dinner at Uno Beef Noodle"/>
    <s v="Food"/>
    <m/>
    <n v="35"/>
    <m/>
    <m/>
  </r>
  <r>
    <x v="4"/>
    <d v="1899-12-30T18:00:00"/>
    <m/>
    <m/>
    <m/>
    <m/>
    <m/>
    <m/>
  </r>
  <r>
    <x v="4"/>
    <d v="1899-12-30T19:00:00"/>
    <m/>
    <m/>
    <m/>
    <m/>
    <m/>
    <m/>
  </r>
  <r>
    <x v="4"/>
    <d v="1899-12-30T20:00:00"/>
    <m/>
    <m/>
    <m/>
    <m/>
    <m/>
    <m/>
  </r>
  <r>
    <x v="4"/>
    <d v="1899-12-30T21:00:00"/>
    <s v="Daily Parking"/>
    <s v="Car"/>
    <m/>
    <n v="15"/>
    <m/>
    <m/>
  </r>
</pivotCacheRecords>
</file>

<file path=xl/pivotCache/pivotCacheRecords2.xml><?xml version="1.0" encoding="utf-8"?>
<pivotCacheRecords xmlns="http://schemas.openxmlformats.org/spreadsheetml/2006/main" xmlns:r="http://schemas.openxmlformats.org/officeDocument/2006/relationships" count="61">
  <r>
    <x v="0"/>
    <d v="1899-12-30T12:00:00"/>
    <s v="Homemade Lunch"/>
    <s v="Food"/>
    <m/>
    <n v="0"/>
    <m/>
    <m/>
  </r>
  <r>
    <x v="0"/>
    <d v="1899-12-30T13:00:00"/>
    <s v="Head to Whistler from Vancouver"/>
    <s v="Activity"/>
    <s v="1h 40 minute drive"/>
    <n v="0"/>
    <m/>
    <m/>
  </r>
  <r>
    <x v="0"/>
    <d v="1899-12-30T14:00:00"/>
    <m/>
    <m/>
    <m/>
    <m/>
    <m/>
    <m/>
  </r>
  <r>
    <x v="0"/>
    <d v="1899-12-30T15:00:00"/>
    <s v="Whistler Sliding Centre (To see bobsleigh, skeleton, and luge) (9am-6pm)"/>
    <s v="Activity"/>
    <m/>
    <n v="0"/>
    <m/>
    <m/>
  </r>
  <r>
    <x v="0"/>
    <d v="1899-12-30T16:00:00"/>
    <s v="Dinner at Pasta Lupino Gourmet (11am-8pm) (Takeout only)"/>
    <s v="Food"/>
    <s v="7 minute drive"/>
    <n v="30"/>
    <m/>
    <m/>
  </r>
  <r>
    <x v="0"/>
    <d v="1899-12-30T17:00:00"/>
    <s v="Whistler Grocery (Fresh St Market)"/>
    <s v="Food"/>
    <s v="1 minute walk"/>
    <n v="30"/>
    <m/>
    <m/>
  </r>
  <r>
    <x v="0"/>
    <d v="1899-12-30T18:00:00"/>
    <s v="Evening Stroll (Olympic Plaza, Olympic Rings, Inukshuk)"/>
    <s v="Activity"/>
    <s v="2 minute walk"/>
    <n v="0"/>
    <m/>
    <m/>
  </r>
  <r>
    <x v="0"/>
    <d v="1899-12-30T19:00:00"/>
    <s v="Cows for Ice Cream (10am-10pm)"/>
    <s v="Food"/>
    <s v="2 minute walk"/>
    <n v="12"/>
    <m/>
    <m/>
  </r>
  <r>
    <x v="0"/>
    <d v="1899-12-30T20:00:00"/>
    <s v="Hotel"/>
    <s v="Accomodation"/>
    <s v="2 minute walk"/>
    <n v="220"/>
    <m/>
    <s v="Summit Lodge Boutique Hotel - 4359 Main St, Whistler, BC V8E 1B5"/>
  </r>
  <r>
    <x v="0"/>
    <d v="1899-12-30T21:00:00"/>
    <s v="Daily Parking"/>
    <s v="Car"/>
    <m/>
    <n v="10"/>
    <m/>
    <s v="Public Library Parking is 5$ overnight "/>
  </r>
  <r>
    <x v="1"/>
    <d v="1899-12-30T08:00:00"/>
    <s v="Breakfast Purebread (8am-5pm)"/>
    <s v="Food"/>
    <s v="1 minute walk"/>
    <n v="10"/>
    <m/>
    <m/>
  </r>
  <r>
    <x v="1"/>
    <d v="1899-12-30T09:00:00"/>
    <s v="Ski Whistler Blackcomb Mountain (8:30am-3pm)"/>
    <s v="Activity"/>
    <s v="12 minute walk"/>
    <n v="332"/>
    <m/>
    <m/>
  </r>
  <r>
    <x v="1"/>
    <d v="1899-12-30T10:00:00"/>
    <s v="Rentals"/>
    <s v="Activity"/>
    <m/>
    <n v="152"/>
    <m/>
    <m/>
  </r>
  <r>
    <x v="1"/>
    <d v="1899-12-30T11:00:00"/>
    <s v="Peak 2 Peak Gondola"/>
    <s v="Activity"/>
    <m/>
    <n v="0"/>
    <m/>
    <s v="Included in Winter Ski Pass"/>
  </r>
  <r>
    <x v="1"/>
    <d v="1899-12-30T12:00:00"/>
    <s v="Mid-Day Snack (Granola Bars)"/>
    <s v="Food"/>
    <m/>
    <n v="0"/>
    <m/>
    <m/>
  </r>
  <r>
    <x v="1"/>
    <d v="1899-12-30T13:00:00"/>
    <m/>
    <m/>
    <m/>
    <m/>
    <m/>
    <m/>
  </r>
  <r>
    <x v="1"/>
    <d v="1899-12-30T14:00:00"/>
    <m/>
    <m/>
    <m/>
    <m/>
    <m/>
    <m/>
  </r>
  <r>
    <x v="1"/>
    <d v="1899-12-30T15:00:00"/>
    <s v="Apres Ski at Bar Oso (3-5pm)"/>
    <s v="Food"/>
    <s v="8 minute walk"/>
    <n v="50"/>
    <m/>
    <m/>
  </r>
  <r>
    <x v="1"/>
    <d v="1899-12-30T16:00:00"/>
    <m/>
    <m/>
    <m/>
    <m/>
    <m/>
    <m/>
  </r>
  <r>
    <x v="1"/>
    <d v="1899-12-30T17:00:00"/>
    <s v="High Mountain Brewing Company (12pm-11pm)"/>
    <s v="Activity"/>
    <s v="5 minute walk"/>
    <n v="15"/>
    <m/>
    <m/>
  </r>
  <r>
    <x v="1"/>
    <d v="1899-12-30T18:00:00"/>
    <s v="Dinner at Araxi (2:30pm-10pm) (Reservation Booked 7pm)"/>
    <s v="Food"/>
    <s v="7 minute walk"/>
    <n v="100"/>
    <m/>
    <m/>
  </r>
  <r>
    <x v="1"/>
    <d v="1899-12-30T19:00:00"/>
    <m/>
    <m/>
    <m/>
    <m/>
    <m/>
    <m/>
  </r>
  <r>
    <x v="1"/>
    <d v="1899-12-30T20:00:00"/>
    <s v="Hotel"/>
    <s v="Accomodation"/>
    <s v="6 minute walk"/>
    <n v="220"/>
    <m/>
    <s v="Summit Lodge Boutique Hotel - 4359 Main St, Whistler, BC V8E 1B5"/>
  </r>
  <r>
    <x v="1"/>
    <d v="1899-12-30T21:00:00"/>
    <s v="Daily Parking"/>
    <s v="Car"/>
    <m/>
    <n v="10"/>
    <m/>
    <s v="Public Library Parking is 5$ overnight "/>
  </r>
  <r>
    <x v="2"/>
    <d v="1899-12-30T08:00:00"/>
    <s v="Homemade Breakfast"/>
    <s v="Food"/>
    <m/>
    <n v="0"/>
    <m/>
    <m/>
  </r>
  <r>
    <x v="2"/>
    <d v="1899-12-30T09:00:00"/>
    <s v="Fizsimmons Walk"/>
    <s v="Activity"/>
    <s v="12 minute walk"/>
    <n v="0"/>
    <m/>
    <s v="Did not need snowshoes, ice cleats recommended"/>
  </r>
  <r>
    <x v="2"/>
    <d v="1899-12-30T10:00:00"/>
    <m/>
    <m/>
    <m/>
    <m/>
    <m/>
    <m/>
  </r>
  <r>
    <x v="2"/>
    <d v="1899-12-30T11:00:00"/>
    <m/>
    <m/>
    <m/>
    <m/>
    <m/>
    <m/>
  </r>
  <r>
    <x v="2"/>
    <d v="1899-12-30T12:00:00"/>
    <s v="Peaked Pies (8am-9pm)"/>
    <s v="Food"/>
    <s v="14 minute walk"/>
    <n v="25"/>
    <m/>
    <m/>
  </r>
  <r>
    <x v="2"/>
    <d v="1899-12-30T13:00:00"/>
    <m/>
    <m/>
    <m/>
    <m/>
    <m/>
    <m/>
  </r>
  <r>
    <x v="2"/>
    <d v="1899-12-30T14:00:00"/>
    <s v="Trainwreck Trail (1.5hour trail)"/>
    <s v="Activity"/>
    <s v="11 minute walk"/>
    <n v="0"/>
    <m/>
    <s v="Did not need snowshoes, ice cleats recommended"/>
  </r>
  <r>
    <x v="2"/>
    <d v="1899-12-30T15:00:00"/>
    <s v="Whistler interpretive Forest and Farside Trail"/>
    <s v="Activity"/>
    <s v="3 minute drive"/>
    <n v="0"/>
    <m/>
    <s v="Did not need snowshoes, ice cleats recommended"/>
  </r>
  <r>
    <x v="2"/>
    <d v="1899-12-30T16:00:00"/>
    <s v="Whistler Brewing Company or Coast Mountain Brewery"/>
    <s v="Activity"/>
    <s v="1 minute drive"/>
    <n v="15"/>
    <m/>
    <m/>
  </r>
  <r>
    <x v="2"/>
    <d v="1899-12-30T17:00:00"/>
    <s v="Dinner at Creekbread (3pm-8pm, Closed Mondays, Takeout Only Tues-Weds)"/>
    <s v="Food"/>
    <s v="7 minute drive"/>
    <n v="45"/>
    <m/>
    <m/>
  </r>
  <r>
    <x v="2"/>
    <d v="1899-12-30T18:00:00"/>
    <s v="Vallea Lumina Whistler (6:30pm)"/>
    <s v="Activity"/>
    <s v="18 minute drive"/>
    <n v="60"/>
    <m/>
    <m/>
  </r>
  <r>
    <x v="2"/>
    <d v="1899-12-30T19:00:00"/>
    <s v="Whistler Museum (11am-5pm Fri-Tues, 11am-9pm Thurs)"/>
    <s v="Activity"/>
    <s v="12 minute drive"/>
    <n v="0"/>
    <m/>
    <s v="By Donation"/>
  </r>
  <r>
    <x v="2"/>
    <d v="1899-12-30T20:00:00"/>
    <s v="Hotel"/>
    <s v="Accomodation"/>
    <s v="1 minute walk"/>
    <n v="220"/>
    <m/>
    <s v="Summit Lodge Boutique Hotel - 4359 Main St, Whistler, BC V8E 1B5"/>
  </r>
  <r>
    <x v="2"/>
    <d v="1899-12-30T21:00:00"/>
    <s v="Daily Parking"/>
    <s v="Car"/>
    <m/>
    <n v="10"/>
    <m/>
    <s v="Public Library Parking is 5$ overnight "/>
  </r>
  <r>
    <x v="3"/>
    <d v="1899-12-30T08:00:00"/>
    <s v="Homemade Breakfast"/>
    <s v="Food"/>
    <m/>
    <n v="0"/>
    <m/>
    <m/>
  </r>
  <r>
    <x v="3"/>
    <d v="1899-12-30T09:00:00"/>
    <m/>
    <m/>
    <m/>
    <m/>
    <m/>
    <m/>
  </r>
  <r>
    <x v="3"/>
    <d v="1899-12-30T10:00:00"/>
    <s v="Rainbow Falls Loop"/>
    <s v="Activity"/>
    <s v="11 minute drive "/>
    <n v="40"/>
    <m/>
    <s v="Snowshoes recommended ($20 rental cost per person)"/>
  </r>
  <r>
    <x v="3"/>
    <d v="1899-12-30T11:00:00"/>
    <s v="Nairn Falls Provincial Park (1.5hour round trip)"/>
    <s v="Activity"/>
    <s v="25 minute drive"/>
    <n v="0"/>
    <m/>
    <s v="Did not need snowshoes, ice cleats recommended"/>
  </r>
  <r>
    <x v="3"/>
    <d v="1899-12-30T12:00:00"/>
    <s v="Lunch Mile One Eating House (11am-8pm)"/>
    <s v="Food"/>
    <s v="4 minute drive"/>
    <n v="35"/>
    <m/>
    <m/>
  </r>
  <r>
    <x v="3"/>
    <d v="1899-12-30T13:00:00"/>
    <s v="Pemberton Brewing Company (1pm-8pm)"/>
    <s v="Activity"/>
    <s v="8 minute drive"/>
    <n v="10"/>
    <m/>
    <m/>
  </r>
  <r>
    <x v="3"/>
    <d v="1899-12-30T14:00:00"/>
    <s v="Pemberton Distillery (2-5pm Fri-Sat)"/>
    <s v="Activity"/>
    <s v="1 minute drive"/>
    <n v="0"/>
    <m/>
    <s v="Distillery has complimentary tasting"/>
  </r>
  <r>
    <x v="3"/>
    <d v="1899-12-30T15:00:00"/>
    <s v="Squamish Lil'wat Cultural Centre (10am-5pm Weds-Sundays)"/>
    <s v="Activity"/>
    <s v="35 minute drive"/>
    <n v="40"/>
    <m/>
    <m/>
  </r>
  <r>
    <x v="3"/>
    <d v="1899-12-30T16:00:00"/>
    <s v="Ice Skating at Olympic Plaza 11am - 8:30pm"/>
    <s v="Activity"/>
    <s v="2 minute drive"/>
    <n v="16"/>
    <m/>
    <m/>
  </r>
  <r>
    <x v="3"/>
    <d v="1899-12-30T17:00:00"/>
    <s v="Audain Art Museum (11am-6pm Thurs-Sun)"/>
    <s v="Activity"/>
    <s v="2 minute walk"/>
    <n v="40"/>
    <m/>
    <m/>
  </r>
  <r>
    <x v="3"/>
    <d v="1899-12-30T18:00:00"/>
    <m/>
    <m/>
    <m/>
    <m/>
    <m/>
    <m/>
  </r>
  <r>
    <x v="3"/>
    <d v="1899-12-30T19:00:00"/>
    <s v="Dinner at Tacos La Cantina (11:30am-9pm)"/>
    <s v="Food"/>
    <s v="4 minute walk"/>
    <n v="50"/>
    <m/>
    <m/>
  </r>
  <r>
    <x v="3"/>
    <d v="1899-12-30T20:00:00"/>
    <s v="Hotel"/>
    <s v="Accomodation"/>
    <s v="1 minute walk"/>
    <n v="220"/>
    <m/>
    <s v="Summit Lodge Boutique Hotel - 4359 Main St, Whistler, BC V8E 1B5"/>
  </r>
  <r>
    <x v="3"/>
    <d v="1899-12-30T21:00:00"/>
    <s v="Daily Parking"/>
    <s v="Car"/>
    <m/>
    <n v="10"/>
    <m/>
    <s v="Public Library Parking is 5$ overnight "/>
  </r>
  <r>
    <x v="4"/>
    <d v="1899-12-30T08:00:00"/>
    <s v="Homemade Breakfast"/>
    <s v="Food"/>
    <m/>
    <n v="0"/>
    <m/>
    <m/>
  </r>
  <r>
    <x v="4"/>
    <d v="1899-12-30T09:00:00"/>
    <m/>
    <m/>
    <m/>
    <m/>
    <m/>
    <m/>
  </r>
  <r>
    <x v="4"/>
    <d v="1899-12-30T10:00:00"/>
    <s v="Mt. Tantalus Viewpoint"/>
    <s v="Activity"/>
    <s v="31 minute drive"/>
    <n v="0"/>
    <m/>
    <m/>
  </r>
  <r>
    <x v="4"/>
    <d v="1899-12-30T11:00:00"/>
    <s v="Cat Lake"/>
    <s v="Activity"/>
    <s v="10 minute drive"/>
    <n v="0"/>
    <m/>
    <m/>
  </r>
  <r>
    <x v="4"/>
    <d v="1899-12-30T12:00:00"/>
    <s v="Backcountry Brewing (11am-10:30pm)"/>
    <s v="Activity"/>
    <s v="17 minute drive"/>
    <n v="10"/>
    <m/>
    <m/>
  </r>
  <r>
    <x v="4"/>
    <d v="1899-12-30T13:00:00"/>
    <s v="Lunch Saha Eatery (12pm-8pm)"/>
    <s v="Food"/>
    <s v="5 minute drive"/>
    <n v="40"/>
    <m/>
    <m/>
  </r>
  <r>
    <x v="4"/>
    <d v="1899-12-30T14:00:00"/>
    <s v="Shannon Falls Provincial Park (20minute round trip)"/>
    <s v="Activity"/>
    <s v="23 minute drive"/>
    <n v="0"/>
    <m/>
    <m/>
  </r>
  <r>
    <x v="4"/>
    <d v="1899-12-30T15:00:00"/>
    <s v="Nch'Kay Viewpoint"/>
    <s v="Activity"/>
    <s v="5 minute drive"/>
    <n v="0"/>
    <m/>
    <m/>
  </r>
  <r>
    <x v="4"/>
    <d v="1899-12-30T16:00:00"/>
    <s v="Head to Vancouver"/>
    <s v="Travel"/>
    <s v="55 minute drive"/>
    <n v="0"/>
    <m/>
    <m/>
  </r>
</pivotCacheRecords>
</file>

<file path=xl/pivotCache/pivotCacheRecords3.xml><?xml version="1.0" encoding="utf-8"?>
<pivotCacheRecords xmlns="http://schemas.openxmlformats.org/spreadsheetml/2006/main" xmlns:r="http://schemas.openxmlformats.org/officeDocument/2006/relationships" count="61">
  <r>
    <d v="1899-12-30T12:00:00"/>
    <s v="Homemade Lunch"/>
    <x v="0"/>
    <m/>
    <n v="0"/>
    <m/>
    <m/>
  </r>
  <r>
    <d v="1899-12-30T13:00:00"/>
    <s v="Head to Whistler from Vancouver"/>
    <x v="1"/>
    <s v="1h 40 minute drive"/>
    <n v="0"/>
    <m/>
    <m/>
  </r>
  <r>
    <d v="1899-12-30T14:00:00"/>
    <m/>
    <x v="2"/>
    <m/>
    <m/>
    <m/>
    <m/>
  </r>
  <r>
    <d v="1899-12-30T15:00:00"/>
    <s v="Whistler Sliding Centre (To see bobsleigh, skeleton, and luge) (9am-6pm)"/>
    <x v="1"/>
    <m/>
    <n v="0"/>
    <m/>
    <m/>
  </r>
  <r>
    <d v="1899-12-30T16:00:00"/>
    <s v="Dinner at Pasta Lupino Gourmet (11am-8pm) (Takeout only)"/>
    <x v="0"/>
    <s v="7 minute drive"/>
    <n v="30"/>
    <m/>
    <m/>
  </r>
  <r>
    <d v="1899-12-30T17:00:00"/>
    <s v="Whistler Grocery (Fresh St Market)"/>
    <x v="0"/>
    <s v="1 minute walk"/>
    <n v="30"/>
    <m/>
    <m/>
  </r>
  <r>
    <d v="1899-12-30T18:00:00"/>
    <s v="Evening Stroll (Olympic Plaza, Olympic Rings, Inukshuk)"/>
    <x v="1"/>
    <s v="2 minute walk"/>
    <n v="0"/>
    <m/>
    <m/>
  </r>
  <r>
    <d v="1899-12-30T19:00:00"/>
    <s v="Cows for Ice Cream (10am-10pm)"/>
    <x v="0"/>
    <s v="2 minute walk"/>
    <n v="12"/>
    <m/>
    <m/>
  </r>
  <r>
    <d v="1899-12-30T20:00:00"/>
    <s v="Hotel"/>
    <x v="3"/>
    <s v="2 minute walk"/>
    <n v="220"/>
    <m/>
    <s v="Summit Lodge Boutique Hotel - 4359 Main St, Whistler, BC V8E 1B5"/>
  </r>
  <r>
    <d v="1899-12-30T21:00:00"/>
    <s v="Daily Parking"/>
    <x v="4"/>
    <m/>
    <n v="10"/>
    <m/>
    <s v="Public Library Parking is 5$ overnight "/>
  </r>
  <r>
    <d v="1899-12-30T08:00:00"/>
    <s v="Breakfast Purebread (8am-5pm)"/>
    <x v="0"/>
    <s v="1 minute walk"/>
    <n v="10"/>
    <m/>
    <m/>
  </r>
  <r>
    <d v="1899-12-30T09:00:00"/>
    <s v="Ski Whistler Blackcomb Mountain (8:30am-3pm)"/>
    <x v="1"/>
    <s v="12 minute walk"/>
    <n v="332"/>
    <m/>
    <m/>
  </r>
  <r>
    <d v="1899-12-30T10:00:00"/>
    <s v="Rentals"/>
    <x v="1"/>
    <m/>
    <n v="152"/>
    <m/>
    <m/>
  </r>
  <r>
    <d v="1899-12-30T11:00:00"/>
    <s v="Peak 2 Peak Gondola"/>
    <x v="1"/>
    <m/>
    <n v="0"/>
    <m/>
    <s v="Included in Winter Ski Pass"/>
  </r>
  <r>
    <d v="1899-12-30T12:00:00"/>
    <s v="Mid-Day Snack (Granola Bars)"/>
    <x v="0"/>
    <m/>
    <n v="0"/>
    <m/>
    <m/>
  </r>
  <r>
    <d v="1899-12-30T13:00:00"/>
    <m/>
    <x v="2"/>
    <m/>
    <m/>
    <m/>
    <m/>
  </r>
  <r>
    <d v="1899-12-30T14:00:00"/>
    <m/>
    <x v="2"/>
    <m/>
    <m/>
    <m/>
    <m/>
  </r>
  <r>
    <d v="1899-12-30T15:00:00"/>
    <s v="Apres Ski at Bar Oso (3-5pm)"/>
    <x v="0"/>
    <s v="8 minute walk"/>
    <n v="50"/>
    <m/>
    <m/>
  </r>
  <r>
    <d v="1899-12-30T16:00:00"/>
    <m/>
    <x v="2"/>
    <m/>
    <m/>
    <m/>
    <m/>
  </r>
  <r>
    <d v="1899-12-30T17:00:00"/>
    <s v="High Mountain Brewing Company (12pm-11pm)"/>
    <x v="1"/>
    <s v="5 minute walk"/>
    <n v="15"/>
    <m/>
    <m/>
  </r>
  <r>
    <d v="1899-12-30T18:00:00"/>
    <s v="Dinner at Araxi (2:30pm-10pm) (Reservation Booked 7pm)"/>
    <x v="0"/>
    <s v="7 minute walk"/>
    <n v="100"/>
    <m/>
    <m/>
  </r>
  <r>
    <d v="1899-12-30T19:00:00"/>
    <m/>
    <x v="2"/>
    <m/>
    <m/>
    <m/>
    <m/>
  </r>
  <r>
    <d v="1899-12-30T20:00:00"/>
    <s v="Hotel"/>
    <x v="3"/>
    <s v="6 minute walk"/>
    <n v="220"/>
    <m/>
    <s v="Summit Lodge Boutique Hotel - 4359 Main St, Whistler, BC V8E 1B5"/>
  </r>
  <r>
    <d v="1899-12-30T21:00:00"/>
    <s v="Daily Parking"/>
    <x v="4"/>
    <m/>
    <n v="10"/>
    <m/>
    <s v="Public Library Parking is 5$ overnight "/>
  </r>
  <r>
    <d v="1899-12-30T08:00:00"/>
    <s v="Homemade Breakfast"/>
    <x v="0"/>
    <m/>
    <n v="0"/>
    <m/>
    <m/>
  </r>
  <r>
    <d v="1899-12-30T09:00:00"/>
    <s v="Fizsimmons Walk"/>
    <x v="1"/>
    <s v="12 minute walk"/>
    <n v="0"/>
    <m/>
    <s v="Did not need snowshoes, ice cleats recommended"/>
  </r>
  <r>
    <d v="1899-12-30T10:00:00"/>
    <m/>
    <x v="2"/>
    <m/>
    <m/>
    <m/>
    <m/>
  </r>
  <r>
    <d v="1899-12-30T11:00:00"/>
    <m/>
    <x v="2"/>
    <m/>
    <m/>
    <m/>
    <m/>
  </r>
  <r>
    <d v="1899-12-30T12:00:00"/>
    <s v="Peaked Pies (8am-9pm)"/>
    <x v="0"/>
    <s v="14 minute walk"/>
    <n v="25"/>
    <m/>
    <m/>
  </r>
  <r>
    <d v="1899-12-30T13:00:00"/>
    <m/>
    <x v="2"/>
    <m/>
    <m/>
    <m/>
    <m/>
  </r>
  <r>
    <d v="1899-12-30T14:00:00"/>
    <s v="Trainwreck Trail (1.5hour trail)"/>
    <x v="1"/>
    <s v="11 minute walk"/>
    <n v="0"/>
    <m/>
    <s v="Did not need snowshoes, ice cleats recommended"/>
  </r>
  <r>
    <d v="1899-12-30T15:00:00"/>
    <s v="Whistler interpretive Forest and Farside Trail"/>
    <x v="1"/>
    <s v="3 minute drive"/>
    <n v="0"/>
    <m/>
    <s v="Did not need snowshoes, ice cleats recommended"/>
  </r>
  <r>
    <d v="1899-12-30T16:00:00"/>
    <s v="Whistler Brewing Company or Coast Mountain Brewery"/>
    <x v="1"/>
    <s v="1 minute drive"/>
    <n v="15"/>
    <m/>
    <m/>
  </r>
  <r>
    <d v="1899-12-30T17:00:00"/>
    <s v="Dinner at Creekbread (3pm-8pm, Closed Mondays, Takeout Only Tues-Weds)"/>
    <x v="0"/>
    <s v="7 minute drive"/>
    <n v="45"/>
    <m/>
    <m/>
  </r>
  <r>
    <d v="1899-12-30T18:00:00"/>
    <s v="Vallea Lumina Whistler (6:30pm)"/>
    <x v="1"/>
    <s v="18 minute drive"/>
    <n v="60"/>
    <m/>
    <m/>
  </r>
  <r>
    <d v="1899-12-30T19:00:00"/>
    <s v="Whistler Museum (11am-5pm Fri-Tues, 11am-9pm Thurs)"/>
    <x v="1"/>
    <s v="12 minute drive"/>
    <n v="0"/>
    <m/>
    <s v="By Donation"/>
  </r>
  <r>
    <d v="1899-12-30T20:00:00"/>
    <s v="Hotel"/>
    <x v="3"/>
    <s v="1 minute walk"/>
    <n v="220"/>
    <m/>
    <s v="Summit Lodge Boutique Hotel - 4359 Main St, Whistler, BC V8E 1B5"/>
  </r>
  <r>
    <d v="1899-12-30T21:00:00"/>
    <s v="Daily Parking"/>
    <x v="4"/>
    <m/>
    <n v="10"/>
    <m/>
    <s v="Public Library Parking is 5$ overnight "/>
  </r>
  <r>
    <d v="1899-12-30T08:00:00"/>
    <s v="Homemade Breakfast"/>
    <x v="0"/>
    <m/>
    <n v="0"/>
    <m/>
    <m/>
  </r>
  <r>
    <d v="1899-12-30T09:00:00"/>
    <m/>
    <x v="2"/>
    <m/>
    <m/>
    <m/>
    <m/>
  </r>
  <r>
    <d v="1899-12-30T10:00:00"/>
    <s v="Rainbow Falls Loop"/>
    <x v="1"/>
    <s v="11 minute drive "/>
    <n v="40"/>
    <m/>
    <s v="Snowshoes recommended ($20 rental cost per person)"/>
  </r>
  <r>
    <d v="1899-12-30T11:00:00"/>
    <s v="Nairn Falls Provincial Park (1.5hour round trip)"/>
    <x v="1"/>
    <s v="25 minute drive"/>
    <n v="0"/>
    <m/>
    <s v="Did not need snowshoes, ice cleats recommended"/>
  </r>
  <r>
    <d v="1899-12-30T12:00:00"/>
    <s v="Lunch Mile One Eating House (11am-8pm)"/>
    <x v="0"/>
    <s v="4 minute drive"/>
    <n v="35"/>
    <m/>
    <m/>
  </r>
  <r>
    <d v="1899-12-30T13:00:00"/>
    <s v="Pemberton Brewing Company (1pm-8pm)"/>
    <x v="1"/>
    <s v="8 minute drive"/>
    <n v="10"/>
    <m/>
    <m/>
  </r>
  <r>
    <d v="1899-12-30T14:00:00"/>
    <s v="Pemberton Distillery (2-5pm Fri-Sat)"/>
    <x v="1"/>
    <s v="1 minute drive"/>
    <n v="0"/>
    <m/>
    <s v="Distillery has complimentary tasting"/>
  </r>
  <r>
    <d v="1899-12-30T15:00:00"/>
    <s v="Squamish Lil'wat Cultural Centre (10am-5pm Weds-Sundays)"/>
    <x v="1"/>
    <s v="35 minute drive"/>
    <n v="40"/>
    <m/>
    <m/>
  </r>
  <r>
    <d v="1899-12-30T16:00:00"/>
    <s v="Ice Skating at Olympic Plaza 11am - 8:30pm"/>
    <x v="1"/>
    <s v="2 minute drive"/>
    <n v="16"/>
    <m/>
    <m/>
  </r>
  <r>
    <d v="1899-12-30T17:00:00"/>
    <s v="Audain Art Museum (11am-6pm Thurs-Sun)"/>
    <x v="1"/>
    <s v="2 minute walk"/>
    <n v="40"/>
    <m/>
    <m/>
  </r>
  <r>
    <d v="1899-12-30T18:00:00"/>
    <m/>
    <x v="2"/>
    <m/>
    <m/>
    <m/>
    <m/>
  </r>
  <r>
    <d v="1899-12-30T19:00:00"/>
    <s v="Dinner at Tacos La Cantina (11:30am-9pm)"/>
    <x v="0"/>
    <s v="4 minute walk"/>
    <n v="50"/>
    <m/>
    <m/>
  </r>
  <r>
    <d v="1899-12-30T20:00:00"/>
    <s v="Hotel"/>
    <x v="3"/>
    <s v="1 minute walk"/>
    <n v="220"/>
    <m/>
    <s v="Summit Lodge Boutique Hotel - 4359 Main St, Whistler, BC V8E 1B5"/>
  </r>
  <r>
    <d v="1899-12-30T21:00:00"/>
    <s v="Daily Parking"/>
    <x v="4"/>
    <m/>
    <n v="10"/>
    <m/>
    <s v="Public Library Parking is 5$ overnight "/>
  </r>
  <r>
    <d v="1899-12-30T08:00:00"/>
    <s v="Homemade Breakfast"/>
    <x v="0"/>
    <m/>
    <n v="0"/>
    <m/>
    <m/>
  </r>
  <r>
    <d v="1899-12-30T09:00:00"/>
    <m/>
    <x v="2"/>
    <m/>
    <m/>
    <m/>
    <m/>
  </r>
  <r>
    <d v="1899-12-30T10:00:00"/>
    <s v="Mt. Tantalus Viewpoint"/>
    <x v="1"/>
    <s v="31 minute drive"/>
    <n v="0"/>
    <m/>
    <m/>
  </r>
  <r>
    <d v="1899-12-30T11:00:00"/>
    <s v="Cat Lake"/>
    <x v="1"/>
    <s v="10 minute drive"/>
    <n v="0"/>
    <m/>
    <m/>
  </r>
  <r>
    <d v="1899-12-30T12:00:00"/>
    <s v="Backcountry Brewing (11am-10:30pm)"/>
    <x v="1"/>
    <s v="17 minute drive"/>
    <n v="10"/>
    <m/>
    <m/>
  </r>
  <r>
    <d v="1899-12-30T13:00:00"/>
    <s v="Lunch Saha Eatery (12pm-8pm)"/>
    <x v="0"/>
    <s v="5 minute drive"/>
    <n v="40"/>
    <m/>
    <m/>
  </r>
  <r>
    <d v="1899-12-30T14:00:00"/>
    <s v="Shannon Falls Provincial Park (20minute round trip)"/>
    <x v="1"/>
    <s v="23 minute drive"/>
    <n v="0"/>
    <m/>
    <m/>
  </r>
  <r>
    <d v="1899-12-30T15:00:00"/>
    <s v="Nch'Kay Viewpoint"/>
    <x v="1"/>
    <s v="5 minute drive"/>
    <n v="0"/>
    <m/>
    <m/>
  </r>
  <r>
    <d v="1899-12-30T16:00:00"/>
    <s v="Head to Vancouver"/>
    <x v="5"/>
    <s v="55 minute drive"/>
    <n v="0"/>
    <m/>
    <m/>
  </r>
</pivotCacheRecords>
</file>

<file path=xl/pivotCache/pivotCacheRecords4.xml><?xml version="1.0" encoding="utf-8"?>
<pivotCacheRecords xmlns="http://schemas.openxmlformats.org/spreadsheetml/2006/main" xmlns:r="http://schemas.openxmlformats.org/officeDocument/2006/relationships" count="63">
  <r>
    <d v="1899-12-30T17:00:00"/>
    <s v="Dinner at Longtail Kitchen (11am-6pm)"/>
    <x v="0"/>
    <m/>
    <n v="40"/>
    <m/>
    <m/>
  </r>
  <r>
    <d v="1899-12-30T18:00:00"/>
    <s v="Castella Cheesecake (12pm-10pm)"/>
    <x v="0"/>
    <s v="36 minute drive"/>
    <n v="10"/>
    <m/>
    <m/>
  </r>
  <r>
    <d v="1899-12-30T19:00:00"/>
    <s v="Score on Davie (10am-10pm)"/>
    <x v="0"/>
    <s v="4 minute drive"/>
    <n v="30"/>
    <m/>
    <m/>
  </r>
  <r>
    <d v="1899-12-30T20:00:00"/>
    <s v="Hotel"/>
    <x v="1"/>
    <s v="9 minute drive"/>
    <n v="150"/>
    <m/>
    <s v="EXchange Hotel Vancouver - 475 Howe Street, Vancouver BC V6B 2B3"/>
  </r>
  <r>
    <d v="1899-12-30T21:00:00"/>
    <s v="Daily Parking"/>
    <x v="2"/>
    <m/>
    <n v="10"/>
    <m/>
    <s v="Parking included at EXchange Hotel"/>
  </r>
  <r>
    <d v="1899-12-30T08:00:00"/>
    <s v="Homemade Breakfast"/>
    <x v="0"/>
    <m/>
    <n v="0"/>
    <m/>
    <m/>
  </r>
  <r>
    <d v="1899-12-30T09:00:00"/>
    <s v="Pink Alley and Vancouver Mural Festival"/>
    <x v="3"/>
    <s v="2 minute walk"/>
    <n v="0"/>
    <m/>
    <m/>
  </r>
  <r>
    <d v="1899-12-30T10:00:00"/>
    <s v="Capilano Suspension Bridge (11am-6pm)"/>
    <x v="3"/>
    <s v="16 minute drive"/>
    <n v="110"/>
    <m/>
    <m/>
  </r>
  <r>
    <d v="1899-12-30T11:00:00"/>
    <s v="Cleveland Dam"/>
    <x v="3"/>
    <s v="4 minute drive"/>
    <n v="0"/>
    <m/>
    <m/>
  </r>
  <r>
    <d v="1899-12-30T12:00:00"/>
    <s v="Takeout Nishiki Sushi (11:30am-8:30pm) and Eat at Millennium Park"/>
    <x v="0"/>
    <s v="11 minute drive"/>
    <n v="35"/>
    <m/>
    <m/>
  </r>
  <r>
    <d v="1899-12-30T13:00:00"/>
    <s v="Honey's Doughnuts &amp; Goodies (6am-5pm)"/>
    <x v="0"/>
    <s v="28 minute drive"/>
    <n v="10"/>
    <m/>
    <m/>
  </r>
  <r>
    <d v="1899-12-30T14:00:00"/>
    <s v="Wander Granville Island (Stock Market and Oyama Sausage)"/>
    <x v="3"/>
    <s v="30 minute drive"/>
    <n v="0"/>
    <m/>
    <m/>
  </r>
  <r>
    <d v="1899-12-30T15:00:00"/>
    <s v="Lee's Donuts (9am-6pm)"/>
    <x v="3"/>
    <s v="2 minute walk"/>
    <n v="10"/>
    <m/>
    <m/>
  </r>
  <r>
    <d v="1899-12-30T16:00:00"/>
    <s v="Liberty Distillery Granville Island (12pm-6pm)"/>
    <x v="3"/>
    <s v="2 minute walk"/>
    <n v="20"/>
    <m/>
    <m/>
  </r>
  <r>
    <d v="1899-12-30T17:00:00"/>
    <s v="Strange Fellows Brewing"/>
    <x v="3"/>
    <s v="11 minute drive"/>
    <m/>
    <m/>
    <m/>
  </r>
  <r>
    <d v="1899-12-30T18:00:00"/>
    <s v="Dinner at Lunch Lady (5-9:30pm) (Reservations at 6:45pm)"/>
    <x v="0"/>
    <s v="2 minute drive"/>
    <n v="45"/>
    <m/>
    <m/>
  </r>
  <r>
    <d v="1899-12-30T19:00:00"/>
    <s v="Xing Fu Tang Cambie (12pm-9pm)"/>
    <x v="0"/>
    <s v="14 minute drive"/>
    <n v="10"/>
    <m/>
    <m/>
  </r>
  <r>
    <d v="1899-12-30T20:00:00"/>
    <s v="Hotel"/>
    <x v="1"/>
    <s v="10 minute drive"/>
    <n v="150"/>
    <m/>
    <s v="EXchange Hotel Vancouver - 475 Howe Street, Vancouver BC V6B 2B3"/>
  </r>
  <r>
    <d v="1899-12-30T21:00:00"/>
    <s v="Daily Parking"/>
    <x v="2"/>
    <m/>
    <n v="20"/>
    <m/>
    <s v="Parking included at EXchange Hotel"/>
  </r>
  <r>
    <d v="1899-12-30T08:00:00"/>
    <s v="Homemade Breakfast"/>
    <x v="0"/>
    <m/>
    <n v="0"/>
    <m/>
    <m/>
  </r>
  <r>
    <d v="1899-12-30T09:00:00"/>
    <m/>
    <x v="4"/>
    <m/>
    <m/>
    <m/>
    <m/>
  </r>
  <r>
    <d v="1899-12-30T10:00:00"/>
    <m/>
    <x v="4"/>
    <m/>
    <m/>
    <m/>
    <m/>
  </r>
  <r>
    <d v="1899-12-30T11:00:00"/>
    <s v="Takeout Gram (Kingsway) to go (10:30am-10pm)"/>
    <x v="0"/>
    <s v="16 minute drive"/>
    <n v="10"/>
    <m/>
    <m/>
  </r>
  <r>
    <d v="1899-12-30T12:00:00"/>
    <s v="Takeout Bao Down to go (12-8pm, Closed Mon)"/>
    <x v="0"/>
    <s v="10 minute drive"/>
    <n v="30"/>
    <m/>
    <m/>
  </r>
  <r>
    <d v="1899-12-30T13:00:00"/>
    <s v="Whytecliff Park"/>
    <x v="3"/>
    <s v="31 minute drive"/>
    <n v="0"/>
    <m/>
    <m/>
  </r>
  <r>
    <d v="1899-12-30T14:00:00"/>
    <m/>
    <x v="4"/>
    <m/>
    <m/>
    <m/>
    <m/>
  </r>
  <r>
    <d v="1899-12-30T15:00:00"/>
    <s v="Lonsdale Quay (9am-7pm)"/>
    <x v="3"/>
    <s v="22 minute drive"/>
    <n v="0"/>
    <m/>
    <m/>
  </r>
  <r>
    <d v="1899-12-30T16:00:00"/>
    <s v="Burrard Dry Dock Pier"/>
    <x v="3"/>
    <s v="10 minute walk"/>
    <n v="0"/>
    <m/>
    <m/>
  </r>
  <r>
    <d v="1899-12-30T17:00:00"/>
    <s v="Dinner at Gyu Kaku Nelson (Reservations at 5:15pm)"/>
    <x v="0"/>
    <s v="26 minute drive"/>
    <n v="65"/>
    <m/>
    <m/>
  </r>
  <r>
    <d v="1899-12-30T19:30:00"/>
    <s v="Beere Brewing Company (2-8pm Sun-Thurs, 12-10pm Fri-Sat)"/>
    <x v="3"/>
    <s v="20 minute drive"/>
    <n v="15"/>
    <m/>
    <m/>
  </r>
  <r>
    <d v="1899-12-30T20:00:00"/>
    <s v="Streetcar Brewing (2-8pm Sun-Thurs, 2-10pm Fri-Sat)"/>
    <x v="3"/>
    <s v="8 minute walk"/>
    <n v="15"/>
    <m/>
    <m/>
  </r>
  <r>
    <d v="1899-12-30T20:30:00"/>
    <s v="Earnest Ice Cream North Vancouver (2-9pm)"/>
    <x v="0"/>
    <s v="3 minute drive"/>
    <n v="15"/>
    <m/>
    <m/>
  </r>
  <r>
    <d v="1899-12-30T21:00:00"/>
    <s v="Green Leaf Brewing Company (11am-9pm Sun-Thurs, 11am-10:30pm Fri-Sat)"/>
    <x v="3"/>
    <s v="5 minute walk"/>
    <n v="15"/>
    <m/>
    <m/>
  </r>
  <r>
    <d v="1899-12-30T21:30:00"/>
    <s v="Hotel"/>
    <x v="1"/>
    <s v="4 minute walk"/>
    <n v="150"/>
    <m/>
    <s v="Seaside Hotel North Vancouver 130-125 Victory Ship Way, North Vancouver, BC V7L 0B2"/>
  </r>
  <r>
    <s v="10:00:00PM"/>
    <s v="Daily Parking"/>
    <x v="2"/>
    <m/>
    <n v="35"/>
    <m/>
    <s v="Parking not included."/>
  </r>
  <r>
    <d v="1899-12-30T08:00:00"/>
    <m/>
    <x v="4"/>
    <m/>
    <m/>
    <m/>
    <m/>
  </r>
  <r>
    <d v="1899-12-30T09:00:00"/>
    <s v="Fun Alley"/>
    <x v="3"/>
    <s v="6 minute walk"/>
    <n v="0"/>
    <m/>
    <m/>
  </r>
  <r>
    <d v="1899-12-30T10:00:00"/>
    <s v="Takeout Dimsum at New Town Bakery &amp; Restaurant Chinatown (6:30am-7:30pm)"/>
    <x v="0"/>
    <s v="19 minute drive"/>
    <n v="30"/>
    <m/>
    <m/>
  </r>
  <r>
    <d v="1899-12-30T11:00:00"/>
    <s v="Kitsilano Beach"/>
    <x v="3"/>
    <s v="12 minute drive"/>
    <n v="0"/>
    <m/>
    <m/>
  </r>
  <r>
    <d v="1899-12-30T12:00:00"/>
    <s v="Twin Falls in Lynn Canyon (2h round trip)"/>
    <x v="3"/>
    <s v="31 minute drive"/>
    <n v="0"/>
    <m/>
    <m/>
  </r>
  <r>
    <d v="1899-12-30T13:00:00"/>
    <m/>
    <x v="4"/>
    <m/>
    <m/>
    <m/>
    <m/>
  </r>
  <r>
    <d v="1899-12-30T14:00:00"/>
    <m/>
    <x v="4"/>
    <m/>
    <m/>
    <m/>
    <m/>
  </r>
  <r>
    <d v="1899-12-30T15:00:00"/>
    <s v="Polygon Art Gallery (10am-5pm Weds-Sun)"/>
    <x v="3"/>
    <s v="15 minute drive"/>
    <n v="10"/>
    <m/>
    <s v="By Donation"/>
  </r>
  <r>
    <d v="1899-12-30T16:00:00"/>
    <s v="Crackle Creme (12-9pm Sat-Sun, 3-9pm Mon-Fri)"/>
    <x v="0"/>
    <s v="20 minute drive"/>
    <n v="20"/>
    <m/>
    <m/>
  </r>
  <r>
    <d v="1899-12-30T17:00:00"/>
    <s v="Happy Hour Joe Fortes (Reservations at 5pm)"/>
    <x v="0"/>
    <s v="7 minute drive"/>
    <n v="30"/>
    <m/>
    <m/>
  </r>
  <r>
    <d v="1899-12-30T18:00:00"/>
    <s v="Dinner at Marutama (11am-9pm)"/>
    <x v="0"/>
    <s v="12 minute walk"/>
    <n v="30"/>
    <m/>
    <m/>
  </r>
  <r>
    <d v="1899-12-30T19:00:00"/>
    <s v="Cocktail at Bacchus Lounge (2:30pm-9:45pm)"/>
    <x v="0"/>
    <s v="18 minute walk"/>
    <n v="30"/>
    <m/>
    <m/>
  </r>
  <r>
    <d v="1899-12-30T20:00:00"/>
    <s v="Hotel"/>
    <x v="1"/>
    <m/>
    <n v="150"/>
    <m/>
    <s v="Wedgewood Hotel &amp; Spa 845 Hornby St, Vancouver, BC V6Z 1V1"/>
  </r>
  <r>
    <d v="1899-12-30T21:00:00"/>
    <s v="Daily Parking"/>
    <x v="2"/>
    <m/>
    <n v="35"/>
    <m/>
    <s v="Valet Parking only"/>
  </r>
  <r>
    <d v="1899-12-30T08:00:00"/>
    <m/>
    <x v="4"/>
    <m/>
    <m/>
    <m/>
    <m/>
  </r>
  <r>
    <d v="1899-12-30T09:00:00"/>
    <s v="UBC"/>
    <x v="3"/>
    <s v="17 minute drive"/>
    <n v="0"/>
    <m/>
    <m/>
  </r>
  <r>
    <d v="1899-12-30T10:00:00"/>
    <s v="Bean Around the World"/>
    <x v="0"/>
    <s v="1 minute walk"/>
    <n v="10"/>
    <m/>
    <m/>
  </r>
  <r>
    <d v="1899-12-30T11:00:00"/>
    <s v="Blue Chip Cookie"/>
    <x v="0"/>
    <s v="10 minute walk"/>
    <n v="5"/>
    <m/>
    <m/>
  </r>
  <r>
    <d v="1899-12-30T12:00:00"/>
    <s v="Lunch at Sushi California (11:30am-9:30pm)"/>
    <x v="0"/>
    <s v="17 minute drive"/>
    <n v="40"/>
    <m/>
    <m/>
  </r>
  <r>
    <d v="1899-12-30T13:00:00"/>
    <s v="Beta 5 Chocolates (11am-5pm Weds-Sun, Closed Mon-Tues)"/>
    <x v="0"/>
    <s v="5 minute drive"/>
    <n v="12"/>
    <m/>
    <m/>
  </r>
  <r>
    <d v="1899-12-30T14:00:00"/>
    <s v="Richmond Olympic Oval"/>
    <x v="3"/>
    <s v="22 minute drive"/>
    <n v="0"/>
    <m/>
    <m/>
  </r>
  <r>
    <d v="1899-12-30T15:00:00"/>
    <s v="Minoru Park"/>
    <x v="3"/>
    <s v="5 minute drive"/>
    <n v="0"/>
    <m/>
    <m/>
  </r>
  <r>
    <d v="1899-12-30T16:00:00"/>
    <m/>
    <x v="4"/>
    <m/>
    <m/>
    <m/>
    <m/>
  </r>
  <r>
    <d v="1899-12-30T17:00:00"/>
    <s v="Dinner at Uno Beef Noodle"/>
    <x v="0"/>
    <m/>
    <n v="35"/>
    <m/>
    <m/>
  </r>
  <r>
    <d v="1899-12-30T18:00:00"/>
    <m/>
    <x v="4"/>
    <m/>
    <m/>
    <m/>
    <m/>
  </r>
  <r>
    <d v="1899-12-30T19:00:00"/>
    <m/>
    <x v="4"/>
    <m/>
    <m/>
    <m/>
    <m/>
  </r>
  <r>
    <d v="1899-12-30T20:00:00"/>
    <m/>
    <x v="4"/>
    <m/>
    <m/>
    <m/>
    <m/>
  </r>
  <r>
    <d v="1899-12-30T21:00:00"/>
    <s v="Daily Parking"/>
    <x v="2"/>
    <m/>
    <n v="15"/>
    <m/>
    <m/>
  </r>
</pivotCacheRecords>
</file>

<file path=xl/pivotCache/pivotCacheRecords5.xml><?xml version="1.0" encoding="utf-8"?>
<pivotCacheRecords xmlns="http://schemas.openxmlformats.org/spreadsheetml/2006/main" xmlns:r="http://schemas.openxmlformats.org/officeDocument/2006/relationships" count="60">
  <r>
    <d v="1899-12-30T08:00:00"/>
    <m/>
    <x v="0"/>
    <m/>
    <m/>
    <m/>
    <m/>
  </r>
  <r>
    <d v="1899-12-30T09:00:00"/>
    <m/>
    <x v="0"/>
    <m/>
    <m/>
    <m/>
    <m/>
  </r>
  <r>
    <d v="1899-12-30T10:00:00"/>
    <m/>
    <x v="0"/>
    <m/>
    <m/>
    <m/>
    <m/>
  </r>
  <r>
    <d v="1899-12-30T11:00:00"/>
    <m/>
    <x v="0"/>
    <m/>
    <m/>
    <m/>
    <m/>
  </r>
  <r>
    <d v="1899-12-30T12:00:00"/>
    <m/>
    <x v="0"/>
    <m/>
    <m/>
    <m/>
    <m/>
  </r>
  <r>
    <d v="1899-12-30T13:00:00"/>
    <m/>
    <x v="0"/>
    <m/>
    <m/>
    <m/>
    <m/>
  </r>
  <r>
    <d v="1899-12-30T14:00:00"/>
    <m/>
    <x v="0"/>
    <m/>
    <m/>
    <m/>
    <m/>
  </r>
  <r>
    <d v="1899-12-30T15:00:00"/>
    <m/>
    <x v="0"/>
    <m/>
    <m/>
    <m/>
    <m/>
  </r>
  <r>
    <d v="1899-12-30T16:00:00"/>
    <m/>
    <x v="0"/>
    <m/>
    <m/>
    <m/>
    <m/>
  </r>
  <r>
    <d v="1899-12-30T17:00:00"/>
    <s v="Drive to Kamloops"/>
    <x v="1"/>
    <s v="4h drive"/>
    <n v="0"/>
    <m/>
    <m/>
  </r>
  <r>
    <d v="1899-12-30T18:00:00"/>
    <m/>
    <x v="0"/>
    <m/>
    <m/>
    <m/>
    <m/>
  </r>
  <r>
    <d v="1899-12-30T19:00:00"/>
    <s v="Grocery Shopping in Kamloops (Superstore Open Until 11pm)"/>
    <x v="2"/>
    <m/>
    <n v="30"/>
    <m/>
    <m/>
  </r>
  <r>
    <d v="1899-12-30T20:00:00"/>
    <s v="Hotel"/>
    <x v="3"/>
    <m/>
    <n v="150"/>
    <m/>
    <s v="Sandman Signature Kamloops Hotel - 225 Lorne Street, Kamloops, BC V2C 1W2"/>
  </r>
  <r>
    <d v="1899-12-30T21:00:00"/>
    <s v="Daily Parking"/>
    <x v="4"/>
    <m/>
    <n v="10"/>
    <m/>
    <s v="Parking included in Sandman Signature Kamloops Hotel Stay"/>
  </r>
  <r>
    <d v="1899-12-30T08:00:00"/>
    <s v="Homemade Breakfast"/>
    <x v="2"/>
    <m/>
    <n v="0"/>
    <m/>
    <m/>
  </r>
  <r>
    <d v="1899-12-30T09:00:00"/>
    <s v="Rent Snowshoes from Runners Sole (9:30am-6pm)"/>
    <x v="5"/>
    <s v="8 minute drive"/>
    <n v="40"/>
    <m/>
    <m/>
  </r>
  <r>
    <d v="1899-12-30T10:00:00"/>
    <s v="Snowshoe Lac du Bois Grasslands Nature Conservancy (Long Lake trail or Lake du Bois Trail)"/>
    <x v="5"/>
    <s v="21 minute drive"/>
    <n v="0"/>
    <m/>
    <s v="https://kamloopstrails.net/lac-du-bois-grasslands-conservancy-snowshoe/"/>
  </r>
  <r>
    <d v="1899-12-30T11:00:00"/>
    <m/>
    <x v="0"/>
    <m/>
    <m/>
    <m/>
    <m/>
  </r>
  <r>
    <d v="1899-12-30T12:00:00"/>
    <m/>
    <x v="0"/>
    <m/>
    <m/>
    <m/>
    <m/>
  </r>
  <r>
    <d v="1899-12-30T13:00:00"/>
    <s v="Lunch at Tiger Ramen (11am-3pm, Closed Sundays-Mondays)"/>
    <x v="2"/>
    <s v="17 minute drive"/>
    <n v="25"/>
    <m/>
    <m/>
  </r>
  <r>
    <d v="1899-12-30T14:00:00"/>
    <s v="Red Collar Brewing Co (3-9pm Tues-Saturdays, Closed Sunday-Monday)"/>
    <x v="5"/>
    <s v="7 minute drive"/>
    <n v="15"/>
    <m/>
    <m/>
  </r>
  <r>
    <d v="1899-12-30T15:00:00"/>
    <s v="Visit the Kamloops Art Gallery (10am-5pm, Closed Sundays-Mondays)"/>
    <x v="5"/>
    <s v="3 minute walk"/>
    <n v="10"/>
    <m/>
    <m/>
  </r>
  <r>
    <d v="1899-12-30T16:00:00"/>
    <s v="Noble Pig Brewhouse (3-9pm Sun-Thurs, 11:30am-10pm Fri-Sat)"/>
    <x v="5"/>
    <s v="3 minute walk"/>
    <n v="15"/>
    <m/>
    <m/>
  </r>
  <r>
    <d v="1899-12-30T17:00:00"/>
    <s v="Alchemy Brewing (4-9pm Tues-Fri, 2-11pm Sat, Closed Sundays-Mondays)"/>
    <x v="5"/>
    <s v="1 minute walk"/>
    <n v="15"/>
    <m/>
    <m/>
  </r>
  <r>
    <d v="1899-12-30T18:00:00"/>
    <m/>
    <x v="0"/>
    <m/>
    <m/>
    <m/>
    <m/>
  </r>
  <r>
    <d v="1899-12-30T19:00:00"/>
    <s v="Dinner at Jacob's Noodle + Cutlet (11:30am-9pm, Closed Sundays)"/>
    <x v="2"/>
    <s v="7 minute walk"/>
    <n v="35"/>
    <m/>
    <m/>
  </r>
  <r>
    <d v="1899-12-30T20:00:00"/>
    <s v="Hotel"/>
    <x v="3"/>
    <s v="7 miunte walk"/>
    <n v="150"/>
    <m/>
    <s v="Sandman Signature Kamloops Hotel - 225 Lorne Street, Kamloops, BC V2C 1W2"/>
  </r>
  <r>
    <d v="1899-12-30T21:00:00"/>
    <s v="Daily Parking"/>
    <x v="4"/>
    <m/>
    <n v="10"/>
    <m/>
    <s v="Parking included in Sandman Signature Kamloops Hotel Stay"/>
  </r>
  <r>
    <d v="1899-12-30T08:00:00"/>
    <s v="Breakfast at Caffe Motivo (8:00am-3pm)"/>
    <x v="2"/>
    <s v="4 minute walk"/>
    <n v="35"/>
    <m/>
    <m/>
  </r>
  <r>
    <d v="1899-12-30T09:00:00"/>
    <s v="Walk McArthur Island Park"/>
    <x v="5"/>
    <s v="9 minute drive"/>
    <n v="0"/>
    <m/>
    <s v="Alternatives: Dallas Barnhartvale Nature Park (Benchlands Trail) or Kenna Cartwright Park (Tower Trail) - ice cleats recommended in Winter"/>
  </r>
  <r>
    <d v="1899-12-30T10:00:00"/>
    <m/>
    <x v="0"/>
    <m/>
    <m/>
    <m/>
    <m/>
  </r>
  <r>
    <d v="1899-12-30T11:00:00"/>
    <m/>
    <x v="0"/>
    <m/>
    <m/>
    <m/>
    <m/>
  </r>
  <r>
    <d v="1899-12-30T12:00:00"/>
    <s v="Lunch at Red Beard Café"/>
    <x v="2"/>
    <s v="5 minute drive"/>
    <n v="40"/>
    <m/>
    <m/>
  </r>
  <r>
    <d v="1899-12-30T13:00:00"/>
    <s v="BC Wildlife Park (9:30am-4pm Saturdays and Sundays)"/>
    <x v="5"/>
    <s v="22 minute drive"/>
    <n v="24.9"/>
    <m/>
    <m/>
  </r>
  <r>
    <d v="1899-12-30T14:00:00"/>
    <m/>
    <x v="0"/>
    <m/>
    <m/>
    <m/>
    <m/>
  </r>
  <r>
    <d v="1899-12-30T15:00:00"/>
    <s v="Wine Tasting Monte Creek Ranch (11am-5pm)"/>
    <x v="5"/>
    <s v="11 minute drive"/>
    <n v="10"/>
    <m/>
    <m/>
  </r>
  <r>
    <d v="1899-12-30T16:00:00"/>
    <m/>
    <x v="0"/>
    <m/>
    <m/>
    <m/>
    <m/>
  </r>
  <r>
    <d v="1899-12-30T17:00:00"/>
    <s v="Bright Eye Brewing (11am-10pm)"/>
    <x v="5"/>
    <s v="30 minute drive"/>
    <n v="15"/>
    <m/>
    <m/>
  </r>
  <r>
    <d v="1899-12-30T18:00:00"/>
    <m/>
    <x v="0"/>
    <m/>
    <m/>
    <m/>
    <m/>
  </r>
  <r>
    <d v="1899-12-30T19:00:00"/>
    <s v="Dinner at Mittz Kitchen (11am-8pm) Reservation at 7:15pm"/>
    <x v="2"/>
    <s v="4 minute drive"/>
    <n v="45"/>
    <m/>
    <m/>
  </r>
  <r>
    <d v="1899-12-30T20:00:00"/>
    <s v="Hotel"/>
    <x v="3"/>
    <s v="4 minute walk"/>
    <n v="150"/>
    <m/>
    <s v="Sandman Signature Kamloops Hotel - 225 Lorne Street, Kamloops, BC V2C 1W2"/>
  </r>
  <r>
    <d v="1899-12-30T21:00:00"/>
    <s v="Daily Parking"/>
    <x v="4"/>
    <m/>
    <n v="10"/>
    <m/>
    <s v="Parking included in Sandman Signature Kamloops Hotel Stay"/>
  </r>
  <r>
    <d v="1899-12-30T08:00:00"/>
    <s v="Homemade Breakfast"/>
    <x v="2"/>
    <m/>
    <n v="0"/>
    <m/>
    <m/>
  </r>
  <r>
    <d v="1899-12-30T09:00:00"/>
    <s v="Ski Sun Peaks Resort (9am-3:30pm)"/>
    <x v="5"/>
    <s v="45 minute drive"/>
    <n v="250"/>
    <m/>
    <m/>
  </r>
  <r>
    <d v="1899-12-30T10:00:00"/>
    <s v="Rentals"/>
    <x v="5"/>
    <m/>
    <n v="106"/>
    <m/>
    <m/>
  </r>
  <r>
    <d v="1899-12-30T11:00:00"/>
    <m/>
    <x v="0"/>
    <m/>
    <m/>
    <m/>
    <m/>
  </r>
  <r>
    <d v="1899-12-30T12:00:00"/>
    <m/>
    <x v="0"/>
    <m/>
    <m/>
    <m/>
    <m/>
  </r>
  <r>
    <d v="1899-12-30T13:00:00"/>
    <s v="Lunch at Mountain High Pizza (11am-10pm)"/>
    <x v="2"/>
    <s v="1 minute walk"/>
    <n v="15"/>
    <m/>
    <m/>
  </r>
  <r>
    <d v="1899-12-30T14:00:00"/>
    <m/>
    <x v="0"/>
    <m/>
    <m/>
    <m/>
    <m/>
  </r>
  <r>
    <d v="1899-12-30T15:00:00"/>
    <m/>
    <x v="0"/>
    <m/>
    <m/>
    <m/>
    <m/>
  </r>
  <r>
    <d v="1899-12-30T16:00:00"/>
    <s v="Iron Road Brewing (12-10pm)"/>
    <x v="5"/>
    <s v="51 minute drive"/>
    <n v="15"/>
    <m/>
    <m/>
  </r>
  <r>
    <d v="1899-12-30T17:00:00"/>
    <s v="Riverside Park"/>
    <x v="5"/>
    <s v="7 minute walk"/>
    <n v="0"/>
    <m/>
    <m/>
  </r>
  <r>
    <d v="1899-12-30T18:00:00"/>
    <s v="Maurya's Rest.Bar.Banquet. (12-8:30pm)"/>
    <x v="2"/>
    <s v="3 minute walk"/>
    <n v="60"/>
    <m/>
    <m/>
  </r>
  <r>
    <d v="1899-12-30T19:00:00"/>
    <m/>
    <x v="0"/>
    <m/>
    <m/>
    <m/>
    <m/>
  </r>
  <r>
    <d v="1899-12-30T20:00:00"/>
    <s v="Hotel"/>
    <x v="3"/>
    <s v="1 minute walk"/>
    <n v="150"/>
    <m/>
    <s v="Sandman Signature Kamloops Hotel - 225 Lorne Street, Kamloops, BC V2C 1W2"/>
  </r>
  <r>
    <d v="1899-12-30T21:00:00"/>
    <s v="Daily Parking"/>
    <x v="4"/>
    <m/>
    <n v="10"/>
    <m/>
    <s v="Parking included in Sandman Signature Kamloops Hotel Stay"/>
  </r>
  <r>
    <d v="1899-12-30T08:00:00"/>
    <s v="Hello Toast"/>
    <x v="2"/>
    <s v="8 minute walk"/>
    <n v="35"/>
    <m/>
    <m/>
  </r>
  <r>
    <d v="1899-12-30T09:00:00"/>
    <m/>
    <x v="0"/>
    <m/>
    <m/>
    <m/>
    <m/>
  </r>
  <r>
    <d v="1899-12-30T10:00:00"/>
    <s v="Kamloops Lake Viewpoint (See Painted Bluffs across the lake)"/>
    <x v="5"/>
    <s v="28 minute drive"/>
    <n v="0"/>
    <m/>
    <m/>
  </r>
  <r>
    <s v="11:00:00AM"/>
    <s v="Head to Vancouver"/>
    <x v="1"/>
    <s v="4h drive"/>
    <n v="0"/>
    <m/>
    <m/>
  </r>
</pivotCacheRecords>
</file>

<file path=xl/pivotCache/pivotCacheRecords6.xml><?xml version="1.0" encoding="utf-8"?>
<pivotCacheRecords xmlns="http://schemas.openxmlformats.org/spreadsheetml/2006/main" xmlns:r="http://schemas.openxmlformats.org/officeDocument/2006/relationships" count="60">
  <r>
    <x v="0"/>
    <d v="1899-12-30T08:00:00"/>
    <m/>
    <m/>
    <m/>
    <m/>
    <m/>
    <m/>
  </r>
  <r>
    <x v="0"/>
    <d v="1899-12-30T09:00:00"/>
    <m/>
    <m/>
    <m/>
    <m/>
    <m/>
    <m/>
  </r>
  <r>
    <x v="0"/>
    <d v="1899-12-30T10:00:00"/>
    <m/>
    <m/>
    <m/>
    <m/>
    <m/>
    <m/>
  </r>
  <r>
    <x v="0"/>
    <d v="1899-12-30T11:00:00"/>
    <m/>
    <m/>
    <m/>
    <m/>
    <m/>
    <m/>
  </r>
  <r>
    <x v="0"/>
    <d v="1899-12-30T12:00:00"/>
    <m/>
    <m/>
    <m/>
    <m/>
    <m/>
    <m/>
  </r>
  <r>
    <x v="0"/>
    <d v="1899-12-30T13:00:00"/>
    <m/>
    <m/>
    <m/>
    <m/>
    <m/>
    <m/>
  </r>
  <r>
    <x v="0"/>
    <d v="1899-12-30T14:00:00"/>
    <m/>
    <m/>
    <m/>
    <m/>
    <m/>
    <m/>
  </r>
  <r>
    <x v="0"/>
    <d v="1899-12-30T15:00:00"/>
    <m/>
    <m/>
    <m/>
    <m/>
    <m/>
    <m/>
  </r>
  <r>
    <x v="0"/>
    <d v="1899-12-30T16:00:00"/>
    <m/>
    <m/>
    <m/>
    <m/>
    <m/>
    <m/>
  </r>
  <r>
    <x v="0"/>
    <d v="1899-12-30T17:00:00"/>
    <s v="Drive to Kamloops"/>
    <s v="Travel"/>
    <s v="4h drive"/>
    <n v="0"/>
    <m/>
    <m/>
  </r>
  <r>
    <x v="0"/>
    <d v="1899-12-30T18:00:00"/>
    <m/>
    <m/>
    <m/>
    <m/>
    <m/>
    <m/>
  </r>
  <r>
    <x v="0"/>
    <d v="1899-12-30T19:00:00"/>
    <s v="Grocery Shopping in Kamloops (Superstore Open Until 11pm)"/>
    <s v="Food"/>
    <m/>
    <n v="30"/>
    <m/>
    <m/>
  </r>
  <r>
    <x v="0"/>
    <d v="1899-12-30T20:00:00"/>
    <s v="Hotel"/>
    <s v="Accomodation"/>
    <m/>
    <n v="150"/>
    <m/>
    <s v="Sandman Signature Kamloops Hotel - 225 Lorne Street, Kamloops, BC V2C 1W2"/>
  </r>
  <r>
    <x v="0"/>
    <d v="1899-12-30T21:00:00"/>
    <s v="Daily Parking"/>
    <s v="Car"/>
    <m/>
    <n v="10"/>
    <m/>
    <s v="Parking included in Sandman Signature Kamloops Hotel Stay"/>
  </r>
  <r>
    <x v="1"/>
    <d v="1899-12-30T08:00:00"/>
    <s v="Homemade Breakfast"/>
    <s v="Food"/>
    <m/>
    <n v="0"/>
    <m/>
    <m/>
  </r>
  <r>
    <x v="1"/>
    <d v="1899-12-30T09:00:00"/>
    <s v="Rent Snowshoes from Runners Sole (9:30am-6pm)"/>
    <s v="Activity"/>
    <s v="8 minute drive"/>
    <n v="40"/>
    <m/>
    <m/>
  </r>
  <r>
    <x v="1"/>
    <d v="1899-12-30T10:00:00"/>
    <s v="Snowshoe Lac du Bois Grasslands Nature Conservancy (Long Lake trail or Lake du Bois Trail)"/>
    <s v="Activity"/>
    <s v="21 minute drive"/>
    <n v="0"/>
    <m/>
    <s v="https://kamloopstrails.net/lac-du-bois-grasslands-conservancy-snowshoe/"/>
  </r>
  <r>
    <x v="1"/>
    <d v="1899-12-30T11:00:00"/>
    <m/>
    <m/>
    <m/>
    <m/>
    <m/>
    <m/>
  </r>
  <r>
    <x v="1"/>
    <d v="1899-12-30T12:00:00"/>
    <m/>
    <m/>
    <m/>
    <m/>
    <m/>
    <m/>
  </r>
  <r>
    <x v="1"/>
    <d v="1899-12-30T13:00:00"/>
    <s v="Lunch at Tiger Ramen (11am-3pm, Closed Sundays-Mondays)"/>
    <s v="Food"/>
    <s v="17 minute drive"/>
    <n v="25"/>
    <m/>
    <m/>
  </r>
  <r>
    <x v="1"/>
    <d v="1899-12-30T14:00:00"/>
    <s v="Red Collar Brewing Co (3-9pm Tues-Saturdays, Closed Sunday-Monday)"/>
    <s v="Activity"/>
    <s v="7 minute drive"/>
    <n v="15"/>
    <m/>
    <m/>
  </r>
  <r>
    <x v="1"/>
    <d v="1899-12-30T15:00:00"/>
    <s v="Visit the Kamloops Art Gallery (10am-5pm, Closed Sundays-Mondays)"/>
    <s v="Activity"/>
    <s v="3 minute walk"/>
    <n v="10"/>
    <m/>
    <m/>
  </r>
  <r>
    <x v="1"/>
    <d v="1899-12-30T16:00:00"/>
    <s v="Noble Pig Brewhouse (3-9pm Sun-Thurs, 11:30am-10pm Fri-Sat)"/>
    <s v="Activity"/>
    <s v="3 minute walk"/>
    <n v="15"/>
    <m/>
    <m/>
  </r>
  <r>
    <x v="1"/>
    <d v="1899-12-30T17:00:00"/>
    <s v="Alchemy Brewing (4-9pm Tues-Fri, 2-11pm Sat, Closed Sundays-Mondays)"/>
    <s v="Activity"/>
    <s v="1 minute walk"/>
    <n v="15"/>
    <m/>
    <m/>
  </r>
  <r>
    <x v="1"/>
    <d v="1899-12-30T18:00:00"/>
    <m/>
    <m/>
    <m/>
    <m/>
    <m/>
    <m/>
  </r>
  <r>
    <x v="1"/>
    <d v="1899-12-30T19:00:00"/>
    <s v="Dinner at Jacob's Noodle + Cutlet (11:30am-9pm, Closed Sundays)"/>
    <s v="Food"/>
    <s v="7 minute walk"/>
    <n v="35"/>
    <m/>
    <m/>
  </r>
  <r>
    <x v="1"/>
    <d v="1899-12-30T20:00:00"/>
    <s v="Hotel"/>
    <s v="Accomodation"/>
    <s v="7 miunte walk"/>
    <n v="150"/>
    <m/>
    <s v="Sandman Signature Kamloops Hotel - 225 Lorne Street, Kamloops, BC V2C 1W2"/>
  </r>
  <r>
    <x v="1"/>
    <d v="1899-12-30T21:00:00"/>
    <s v="Daily Parking"/>
    <s v="Car"/>
    <m/>
    <n v="10"/>
    <m/>
    <s v="Parking included in Sandman Signature Kamloops Hotel Stay"/>
  </r>
  <r>
    <x v="2"/>
    <d v="1899-12-30T08:00:00"/>
    <s v="Breakfast at Caffe Motivo (8:00am-3pm)"/>
    <s v="Food"/>
    <s v="4 minute walk"/>
    <n v="35"/>
    <m/>
    <m/>
  </r>
  <r>
    <x v="2"/>
    <d v="1899-12-30T09:00:00"/>
    <s v="Walk McArthur Island Park"/>
    <s v="Activity"/>
    <s v="9 minute drive"/>
    <n v="0"/>
    <m/>
    <s v="Alternatives: Dallas Barnhartvale Nature Park (Benchlands Trail) or Kenna Cartwright Park (Tower Trail) - ice cleats recommended in Winter"/>
  </r>
  <r>
    <x v="2"/>
    <d v="1899-12-30T10:00:00"/>
    <m/>
    <m/>
    <m/>
    <m/>
    <m/>
    <m/>
  </r>
  <r>
    <x v="2"/>
    <d v="1899-12-30T11:00:00"/>
    <m/>
    <m/>
    <m/>
    <m/>
    <m/>
    <m/>
  </r>
  <r>
    <x v="2"/>
    <d v="1899-12-30T12:00:00"/>
    <s v="Lunch at Red Beard Café"/>
    <s v="Food"/>
    <s v="5 minute drive"/>
    <n v="40"/>
    <m/>
    <m/>
  </r>
  <r>
    <x v="2"/>
    <d v="1899-12-30T13:00:00"/>
    <s v="BC Wildlife Park (9:30am-4pm Saturdays and Sundays)"/>
    <s v="Activity"/>
    <s v="22 minute drive"/>
    <n v="24.9"/>
    <m/>
    <m/>
  </r>
  <r>
    <x v="2"/>
    <d v="1899-12-30T14:00:00"/>
    <m/>
    <m/>
    <m/>
    <m/>
    <m/>
    <m/>
  </r>
  <r>
    <x v="2"/>
    <d v="1899-12-30T15:00:00"/>
    <s v="Wine Tasting Monte Creek Ranch (11am-5pm)"/>
    <s v="Activity"/>
    <s v="11 minute drive"/>
    <n v="10"/>
    <m/>
    <m/>
  </r>
  <r>
    <x v="2"/>
    <d v="1899-12-30T16:00:00"/>
    <m/>
    <m/>
    <m/>
    <m/>
    <m/>
    <m/>
  </r>
  <r>
    <x v="2"/>
    <d v="1899-12-30T17:00:00"/>
    <s v="Bright Eye Brewing (11am-10pm)"/>
    <s v="Activity"/>
    <s v="30 minute drive"/>
    <n v="15"/>
    <m/>
    <m/>
  </r>
  <r>
    <x v="2"/>
    <d v="1899-12-30T18:00:00"/>
    <m/>
    <m/>
    <m/>
    <m/>
    <m/>
    <m/>
  </r>
  <r>
    <x v="2"/>
    <d v="1899-12-30T19:00:00"/>
    <s v="Dinner at Mittz Kitchen (11am-8pm) Reservation at 7:15pm"/>
    <s v="Food"/>
    <s v="4 minute drive"/>
    <n v="45"/>
    <m/>
    <m/>
  </r>
  <r>
    <x v="2"/>
    <d v="1899-12-30T20:00:00"/>
    <s v="Hotel"/>
    <s v="Accomodation"/>
    <s v="4 minute walk"/>
    <n v="150"/>
    <m/>
    <s v="Sandman Signature Kamloops Hotel - 225 Lorne Street, Kamloops, BC V2C 1W2"/>
  </r>
  <r>
    <x v="2"/>
    <d v="1899-12-30T21:00:00"/>
    <s v="Daily Parking"/>
    <s v="Car"/>
    <m/>
    <n v="10"/>
    <m/>
    <s v="Parking included in Sandman Signature Kamloops Hotel Stay"/>
  </r>
  <r>
    <x v="3"/>
    <d v="1899-12-30T08:00:00"/>
    <s v="Homemade Breakfast"/>
    <s v="Food"/>
    <m/>
    <n v="0"/>
    <m/>
    <m/>
  </r>
  <r>
    <x v="3"/>
    <d v="1899-12-30T09:00:00"/>
    <s v="Ski Sun Peaks Resort (9am-3:30pm)"/>
    <s v="Activity"/>
    <s v="45 minute drive"/>
    <n v="250"/>
    <m/>
    <m/>
  </r>
  <r>
    <x v="3"/>
    <d v="1899-12-30T10:00:00"/>
    <s v="Rentals"/>
    <s v="Activity"/>
    <m/>
    <n v="106"/>
    <m/>
    <m/>
  </r>
  <r>
    <x v="3"/>
    <d v="1899-12-30T11:00:00"/>
    <m/>
    <m/>
    <m/>
    <m/>
    <m/>
    <m/>
  </r>
  <r>
    <x v="3"/>
    <d v="1899-12-30T12:00:00"/>
    <m/>
    <m/>
    <m/>
    <m/>
    <m/>
    <m/>
  </r>
  <r>
    <x v="3"/>
    <d v="1899-12-30T13:00:00"/>
    <s v="Lunch at Mountain High Pizza (11am-10pm)"/>
    <s v="Food"/>
    <s v="1 minute walk"/>
    <n v="15"/>
    <m/>
    <m/>
  </r>
  <r>
    <x v="3"/>
    <d v="1899-12-30T14:00:00"/>
    <m/>
    <m/>
    <m/>
    <m/>
    <m/>
    <m/>
  </r>
  <r>
    <x v="3"/>
    <d v="1899-12-30T15:00:00"/>
    <m/>
    <m/>
    <m/>
    <m/>
    <m/>
    <m/>
  </r>
  <r>
    <x v="3"/>
    <d v="1899-12-30T16:00:00"/>
    <s v="Iron Road Brewing (12-10pm)"/>
    <s v="Activity"/>
    <s v="51 minute drive"/>
    <n v="15"/>
    <m/>
    <m/>
  </r>
  <r>
    <x v="3"/>
    <d v="1899-12-30T17:00:00"/>
    <s v="Riverside Park"/>
    <s v="Activity"/>
    <s v="7 minute walk"/>
    <n v="0"/>
    <m/>
    <m/>
  </r>
  <r>
    <x v="3"/>
    <d v="1899-12-30T18:00:00"/>
    <s v="Maurya's Rest.Bar.Banquet. (12-8:30pm)"/>
    <s v="Food"/>
    <s v="3 minute walk"/>
    <n v="60"/>
    <m/>
    <m/>
  </r>
  <r>
    <x v="3"/>
    <d v="1899-12-30T19:00:00"/>
    <m/>
    <m/>
    <m/>
    <m/>
    <m/>
    <m/>
  </r>
  <r>
    <x v="3"/>
    <d v="1899-12-30T20:00:00"/>
    <s v="Hotel"/>
    <s v="Accomodation"/>
    <s v="1 minute walk"/>
    <n v="150"/>
    <m/>
    <s v="Sandman Signature Kamloops Hotel - 225 Lorne Street, Kamloops, BC V2C 1W2"/>
  </r>
  <r>
    <x v="3"/>
    <d v="1899-12-30T21:00:00"/>
    <s v="Daily Parking"/>
    <s v="Car"/>
    <m/>
    <n v="10"/>
    <m/>
    <s v="Parking included in Sandman Signature Kamloops Hotel Stay"/>
  </r>
  <r>
    <x v="4"/>
    <d v="1899-12-30T08:00:00"/>
    <s v="Hello Toast"/>
    <s v="Food"/>
    <s v="8 minute walk"/>
    <n v="35"/>
    <m/>
    <m/>
  </r>
  <r>
    <x v="4"/>
    <d v="1899-12-30T09:00:00"/>
    <m/>
    <m/>
    <m/>
    <m/>
    <m/>
    <m/>
  </r>
  <r>
    <x v="4"/>
    <d v="1899-12-30T10:00:00"/>
    <s v="Kamloops Lake Viewpoint (See Painted Bluffs across the lake)"/>
    <s v="Activity"/>
    <s v="28 minute drive"/>
    <n v="0"/>
    <m/>
    <m/>
  </r>
  <r>
    <x v="4"/>
    <s v="11:00:00AM"/>
    <s v="Head to Vancouver"/>
    <s v="Travel"/>
    <s v="4h drive"/>
    <n v="0"/>
    <m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6.xml"/></Relationships>
</file>

<file path=xl/pivotTables/_rels/pivotTable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5.xml"/></Relationships>
</file>

<file path=xl/pivotTables/_rels/pivotTable4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5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4.xml"/></Relationships>
</file>

<file path=xl/pivotTables/_rels/pivotTable6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3.xml"/></Relationships>
</file>

<file path=xl/pivotTables/pivotTable1.xml><?xml version="1.0" encoding="utf-8"?>
<pivotTableDefinition xmlns="http://schemas.openxmlformats.org/spreadsheetml/2006/main" name="PivotTable2" cacheId="155" applyNumberFormats="0" applyBorderFormats="0" applyFontFormats="0" applyPatternFormats="0" applyAlignmentFormats="0" applyWidthHeightFormats="0" dataCaption="" updatedVersion="4" compact="0" compactData="0">
  <location ref="F13:I20" firstHeaderRow="1" firstDataRow="2" firstDataCol="1"/>
  <pivotFields count="9">
    <pivotField name="Date" axis="axisRow" compact="0" numFmtId="165" outline="0" multipleItemSelectionAllowed="1" showAll="0" sortType="ascending">
      <items count="11">
        <item x="0"/>
        <item x="1"/>
        <item x="2"/>
        <item x="3"/>
        <item x="4"/>
        <item m="1" x="5"/>
        <item m="1" x="7"/>
        <item m="1" x="9"/>
        <item m="1" x="6"/>
        <item m="1" x="8"/>
        <item t="default"/>
      </items>
    </pivotField>
    <pivotField name="Time" compact="0" numFmtId="166" outline="0" multipleItemSelectionAllowed="1" showAll="0"/>
    <pivotField name="Activity" compact="0" outline="0" multipleItemSelectionAllowed="1" showAll="0"/>
    <pivotField name="Category" compact="0" outline="0" multipleItemSelectionAllowed="1" showAll="0"/>
    <pivotField name="Travel Time" compact="0" outline="0" multipleItemSelectionAllowed="1" showAll="0"/>
    <pivotField name="Budget Cost ($CAD)" dataField="1" compact="0" outline="0" multipleItemSelectionAllowed="1" showAll="0"/>
    <pivotField name="Actual Cost ($CAD)" dataField="1" compact="0" outline="0" multipleItemSelectionAllowed="1" showAll="0"/>
    <pivotField name="Notes" compact="0" outline="0" multipleItemSelectionAllowed="1" showAll="0"/>
    <pivotField dataField="1" compact="0" outline="0" subtotalTop="0" dragToRow="0" dragToCol="0" dragToPage="0" showAll="0" includeNewItemsInFilter="1" defaultSubtotal="0"/>
  </pivotFields>
  <rowFields count="1">
    <field x="0"/>
  </rowFields>
  <rowItems count="6">
    <i>
      <x/>
    </i>
    <i>
      <x v="1"/>
    </i>
    <i>
      <x v="2"/>
    </i>
    <i>
      <x v="3"/>
    </i>
    <i>
      <x v="4"/>
    </i>
    <i t="grand">
      <x/>
    </i>
  </rowItems>
  <colFields count="1">
    <field x="-2"/>
  </colFields>
  <colItems count="3">
    <i>
      <x/>
    </i>
    <i i="1">
      <x v="1"/>
    </i>
    <i i="2">
      <x v="2"/>
    </i>
  </colItems>
  <dataFields count="3">
    <dataField name="Sum of Budget Cost ($CAD)" fld="5" baseField="0"/>
    <dataField name="Sum of Actual Cost ($CAD)" fld="6" baseField="0"/>
    <dataField name="SUM of Sum of Difference" fld="8" baseField="0"/>
  </dataFields>
  <formats count="1">
    <format dxfId="11">
      <pivotArea outline="0" fieldPosition="0"/>
    </format>
  </formats>
  <conditionalFormats count="2">
    <conditionalFormat priority="4">
      <pivotAreas count="1">
        <pivotArea type="data" outline="0" collapsedLevelsAreSubtotals="1" fieldPosition="0">
          <references count="1">
            <reference field="4294967294" count="1" selected="0">
              <x v="2"/>
            </reference>
          </references>
        </pivotArea>
      </pivotAreas>
    </conditionalFormat>
    <conditionalFormat priority="3">
      <pivotAreas count="1">
        <pivotArea type="data" outline="0" collapsedLevelsAreSubtotals="1" fieldPosition="0">
          <references count="1">
            <reference field="4294967294" count="1" selected="0">
              <x v="2"/>
            </reference>
          </references>
        </pivotArea>
      </pivotAreas>
    </conditionalFormat>
  </conditionalFormats>
  <pivotTableStyleInfo showRowHeaders="1" showColHeaders="1" showRowStripes="0" showColStripes="0" showLastColumn="1"/>
</pivotTableDefinition>
</file>

<file path=xl/pivotTables/pivotTable2.xml><?xml version="1.0" encoding="utf-8"?>
<pivotTableDefinition xmlns="http://schemas.openxmlformats.org/spreadsheetml/2006/main" name="PivotTable1" cacheId="165" applyNumberFormats="0" applyBorderFormats="0" applyFontFormats="0" applyPatternFormats="0" applyAlignmentFormats="0" applyWidthHeightFormats="0" dataCaption="" updatedVersion="4" compact="0" compactData="0">
  <location ref="F2:I9" firstHeaderRow="1" firstDataRow="2" firstDataCol="1"/>
  <pivotFields count="9">
    <pivotField name="Date" axis="axisRow" compact="0" numFmtId="165" outline="0" multipleItemSelectionAllowed="1" showAll="0" sortType="ascending">
      <items count="17">
        <item x="0"/>
        <item x="1"/>
        <item x="2"/>
        <item x="3"/>
        <item x="4"/>
        <item m="1" x="9"/>
        <item m="1" x="14"/>
        <item m="1" x="7"/>
        <item m="1" x="12"/>
        <item m="1" x="5"/>
        <item m="1" x="10"/>
        <item m="1" x="15"/>
        <item m="1" x="8"/>
        <item m="1" x="13"/>
        <item m="1" x="6"/>
        <item m="1" x="11"/>
        <item t="default"/>
      </items>
    </pivotField>
    <pivotField name="Time" compact="0" numFmtId="166" outline="0" multipleItemSelectionAllowed="1" showAll="0"/>
    <pivotField name="Activity" compact="0" outline="0" multipleItemSelectionAllowed="1" showAll="0"/>
    <pivotField name="Category" compact="0" outline="0" multipleItemSelectionAllowed="1" showAll="0"/>
    <pivotField name="Travel Time" compact="0" outline="0" multipleItemSelectionAllowed="1" showAll="0"/>
    <pivotField name="Budget Cost ($CAD)" dataField="1" compact="0" outline="0" multipleItemSelectionAllowed="1" showAll="0"/>
    <pivotField name="Actual Cost ($CAD)" dataField="1" compact="0" outline="0" multipleItemSelectionAllowed="1" showAll="0"/>
    <pivotField name="Notes" compact="0" outline="0" multipleItemSelectionAllowed="1" showAll="0"/>
    <pivotField dataField="1" compact="0" outline="0" subtotalTop="0" dragToRow="0" dragToCol="0" dragToPage="0" showAll="0" includeNewItemsInFilter="1" defaultSubtotal="0"/>
  </pivotFields>
  <rowFields count="1">
    <field x="0"/>
  </rowFields>
  <rowItems count="6">
    <i>
      <x/>
    </i>
    <i>
      <x v="1"/>
    </i>
    <i>
      <x v="2"/>
    </i>
    <i>
      <x v="3"/>
    </i>
    <i>
      <x v="4"/>
    </i>
    <i t="grand">
      <x/>
    </i>
  </rowItems>
  <colFields count="1">
    <field x="-2"/>
  </colFields>
  <colItems count="3">
    <i>
      <x/>
    </i>
    <i i="1">
      <x v="1"/>
    </i>
    <i i="2">
      <x v="2"/>
    </i>
  </colItems>
  <dataFields count="3">
    <dataField name="Sum of Budget Cost ($CAD)" fld="5" baseField="0"/>
    <dataField name="Sum of Actual Cost ($CAD)" fld="6" baseField="0"/>
    <dataField name="SUM of Sum of Difference" fld="8" baseField="0"/>
  </dataFields>
  <formats count="1">
    <format dxfId="12">
      <pivotArea outline="0" fieldPosition="0"/>
    </format>
  </formats>
  <conditionalFormats count="2">
    <conditionalFormat priority="6">
      <pivotAreas count="1">
        <pivotArea type="data" outline="0" collapsedLevelsAreSubtotals="1" fieldPosition="0">
          <references count="1">
            <reference field="4294967294" count="1" selected="0">
              <x v="2"/>
            </reference>
          </references>
        </pivotArea>
      </pivotAreas>
    </conditionalFormat>
    <conditionalFormat priority="5">
      <pivotAreas count="1">
        <pivotArea type="data" outline="0" collapsedLevelsAreSubtotals="1" fieldPosition="0">
          <references count="1">
            <reference field="4294967294" count="1" selected="0">
              <x v="2"/>
            </reference>
          </references>
        </pivotArea>
      </pivotAreas>
    </conditionalFormat>
  </conditionalFormats>
  <pivotTableStyleInfo showRowHeaders="1" showColHeaders="1" showRowStripes="0" showColStripes="0" showLastColumn="1"/>
</pivotTableDefinition>
</file>

<file path=xl/pivotTables/pivotTable3.xml><?xml version="1.0" encoding="utf-8"?>
<pivotTableDefinition xmlns="http://schemas.openxmlformats.org/spreadsheetml/2006/main" name="Pivot Table 1" cacheId="162" applyNumberFormats="0" applyBorderFormats="0" applyFontFormats="0" applyPatternFormats="0" applyAlignmentFormats="0" applyWidthHeightFormats="0" dataCaption="" updatedVersion="4" compact="0" compactData="0">
  <location ref="B2:D10" firstHeaderRow="1" firstDataRow="2" firstDataCol="1"/>
  <pivotFields count="7">
    <pivotField name="Time" compact="0" numFmtId="166" outline="0" multipleItemSelectionAllowed="1" showAll="0"/>
    <pivotField name="Activity" compact="0" outline="0" multipleItemSelectionAllowed="1" showAll="0"/>
    <pivotField name="Category" axis="axisRow" compact="0" outline="0" multipleItemSelectionAllowed="1" showAll="0" sortType="ascending">
      <items count="7">
        <item x="3"/>
        <item x="5"/>
        <item x="4"/>
        <item x="2"/>
        <item x="1"/>
        <item x="0"/>
        <item t="default"/>
      </items>
    </pivotField>
    <pivotField name="Travel Time" compact="0" outline="0" multipleItemSelectionAllowed="1" showAll="0"/>
    <pivotField name="Budget Cost ($CAD)" dataField="1" compact="0" outline="0" multipleItemSelectionAllowed="1" showAll="0"/>
    <pivotField name="Actual Cost ($CAD)" dataField="1" compact="0" outline="0" multipleItemSelectionAllowed="1" showAll="0"/>
    <pivotField name="Notes" compact="0" outline="0" multipleItemSelectionAllowed="1" showAll="0"/>
  </pivotFields>
  <rowFields count="1">
    <field x="2"/>
  </rowFields>
  <rowItems count="7">
    <i>
      <x/>
    </i>
    <i>
      <x v="1"/>
    </i>
    <i>
      <x v="2"/>
    </i>
    <i>
      <x v="3"/>
    </i>
    <i>
      <x v="4"/>
    </i>
    <i>
      <x v="5"/>
    </i>
    <i t="grand">
      <x/>
    </i>
  </rowItems>
  <colFields count="1">
    <field x="-2"/>
  </colFields>
  <colItems count="2">
    <i>
      <x/>
    </i>
    <i i="1">
      <x v="1"/>
    </i>
  </colItems>
  <dataFields count="2">
    <dataField name="SUM of Budget Cost ($CAD)" fld="4" baseField="0"/>
    <dataField name="SUM of Actual Cost ($CAD)" fld="5" baseField="0"/>
  </dataFields>
  <formats count="2">
    <format dxfId="14">
      <pivotArea outline="0" fieldPosition="0"/>
    </format>
    <format dxfId="13">
      <pivotArea dataOnly="0" labelOnly="1" outline="0" fieldPosition="0">
        <references count="1">
          <reference field="4294967294" count="2">
            <x v="0"/>
            <x v="1"/>
          </reference>
        </references>
      </pivotArea>
    </format>
  </formats>
  <pivotTableStyleInfo showRowHeaders="1" showColHeaders="1" showRowStripes="0" showColStripes="0" showLastColumn="1"/>
</pivotTableDefinition>
</file>

<file path=xl/pivotTables/pivotTable4.xml><?xml version="1.0" encoding="utf-8"?>
<pivotTableDefinition xmlns="http://schemas.openxmlformats.org/spreadsheetml/2006/main" name="PivotTable5" cacheId="154" applyNumberFormats="0" applyBorderFormats="0" applyFontFormats="0" applyPatternFormats="0" applyAlignmentFormats="0" applyWidthHeightFormats="0" dataCaption="" updatedVersion="4" compact="0" compactData="0">
  <location ref="F24:I31" firstHeaderRow="1" firstDataRow="2" firstDataCol="1"/>
  <pivotFields count="9">
    <pivotField name="Date" axis="axisRow" compact="0" numFmtId="165" outline="0" multipleItemSelectionAllowed="1" showAll="0" sortType="ascending">
      <items count="9">
        <item x="1"/>
        <item x="2"/>
        <item x="3"/>
        <item x="4"/>
        <item x="0"/>
        <item m="1" x="7"/>
        <item m="1" x="5"/>
        <item m="1" x="6"/>
        <item t="default"/>
      </items>
    </pivotField>
    <pivotField name="Time" compact="0" numFmtId="166" outline="0" multipleItemSelectionAllowed="1" showAll="0"/>
    <pivotField name="Activity" compact="0" outline="0" multipleItemSelectionAllowed="1" showAll="0"/>
    <pivotField name="Category" compact="0" outline="0" multipleItemSelectionAllowed="1" showAll="0"/>
    <pivotField name="Travel Time" compact="0" outline="0" multipleItemSelectionAllowed="1" showAll="0"/>
    <pivotField name="Budget Cost ($CAD)" dataField="1" compact="0" outline="0" multipleItemSelectionAllowed="1" showAll="0"/>
    <pivotField name="Actual Cost ($CAD)" dataField="1" compact="0" outline="0" multipleItemSelectionAllowed="1" showAll="0"/>
    <pivotField name="Notes" compact="0" outline="0" multipleItemSelectionAllowed="1" showAll="0"/>
    <pivotField dataField="1" compact="0" outline="0" subtotalTop="0" dragToRow="0" dragToCol="0" dragToPage="0" showAll="0" includeNewItemsInFilter="1" defaultSubtotal="0"/>
  </pivotFields>
  <rowFields count="1">
    <field x="0"/>
  </rowFields>
  <rowItems count="6">
    <i>
      <x/>
    </i>
    <i>
      <x v="1"/>
    </i>
    <i>
      <x v="2"/>
    </i>
    <i>
      <x v="3"/>
    </i>
    <i>
      <x v="4"/>
    </i>
    <i t="grand">
      <x/>
    </i>
  </rowItems>
  <colFields count="1">
    <field x="-2"/>
  </colFields>
  <colItems count="3">
    <i>
      <x/>
    </i>
    <i i="1">
      <x v="1"/>
    </i>
    <i i="2">
      <x v="2"/>
    </i>
  </colItems>
  <dataFields count="3">
    <dataField name="Sum of Budget Cost ($CAD)" fld="5" baseField="0"/>
    <dataField name="Sum of Actual Cost ($CAD)" fld="6" baseField="0"/>
    <dataField name="SUM of Sum of Difference" fld="8" baseField="0"/>
  </dataFields>
  <formats count="1">
    <format dxfId="15">
      <pivotArea outline="0" fieldPosition="0"/>
    </format>
  </formats>
  <conditionalFormats count="2">
    <conditionalFormat priority="2">
      <pivotAreas count="1">
        <pivotArea type="data" outline="0" collapsedLevelsAreSubtotals="1" fieldPosition="0">
          <references count="1">
            <reference field="4294967294" count="1" selected="0">
              <x v="2"/>
            </reference>
          </references>
        </pivotArea>
      </pivotAreas>
    </conditionalFormat>
    <conditionalFormat priority="1">
      <pivotAreas count="1">
        <pivotArea type="data" outline="0" collapsedLevelsAreSubtotals="1" fieldPosition="0">
          <references count="1">
            <reference field="4294967294" count="1" selected="0">
              <x v="2"/>
            </reference>
          </references>
        </pivotArea>
      </pivotAreas>
    </conditionalFormat>
  </conditionalFormats>
  <pivotTableStyleInfo showRowHeaders="1" showColHeaders="1" showRowStripes="0" showColStripes="0" showLastColumn="1"/>
</pivotTableDefinition>
</file>

<file path=xl/pivotTables/pivotTable5.xml><?xml version="1.0" encoding="utf-8"?>
<pivotTableDefinition xmlns="http://schemas.openxmlformats.org/spreadsheetml/2006/main" name="PivotTable4" cacheId="159" applyNumberFormats="0" applyBorderFormats="0" applyFontFormats="0" applyPatternFormats="0" applyAlignmentFormats="0" applyWidthHeightFormats="0" dataCaption="" updatedVersion="4" compact="0" compactData="0">
  <location ref="B24:D31" firstHeaderRow="1" firstDataRow="2" firstDataCol="1"/>
  <pivotFields count="7">
    <pivotField name="Time" compact="0" numFmtId="166" outline="0" multipleItemSelectionAllowed="1" showAll="0"/>
    <pivotField name="Activity" compact="0" outline="0" multipleItemSelectionAllowed="1" showAll="0"/>
    <pivotField name="Category" axis="axisRow" compact="0" outline="0" multipleItemSelectionAllowed="1" showAll="0" sortType="ascending">
      <items count="6">
        <item x="1"/>
        <item x="3"/>
        <item x="2"/>
        <item x="0"/>
        <item x="4"/>
        <item t="default"/>
      </items>
    </pivotField>
    <pivotField name="Travel Time" compact="0" outline="0" multipleItemSelectionAllowed="1" showAll="0"/>
    <pivotField name="Budget Cost ($CAD)" dataField="1" compact="0" outline="0" multipleItemSelectionAllowed="1" showAll="0"/>
    <pivotField name="Actual Cost ($CAD)" dataField="1" compact="0" outline="0" multipleItemSelectionAllowed="1" showAll="0"/>
    <pivotField name="Notes" compact="0" outline="0" multipleItemSelectionAllowed="1" showAll="0"/>
  </pivotFields>
  <rowFields count="1">
    <field x="2"/>
  </rowFields>
  <rowItems count="6">
    <i>
      <x/>
    </i>
    <i>
      <x v="1"/>
    </i>
    <i>
      <x v="2"/>
    </i>
    <i>
      <x v="3"/>
    </i>
    <i>
      <x v="4"/>
    </i>
    <i t="grand">
      <x/>
    </i>
  </rowItems>
  <colFields count="1">
    <field x="-2"/>
  </colFields>
  <colItems count="2">
    <i>
      <x/>
    </i>
    <i i="1">
      <x v="1"/>
    </i>
  </colItems>
  <dataFields count="2">
    <dataField name="SUM of Budget Cost ($CAD)" fld="4" baseField="0"/>
    <dataField name="SUM of Actual Cost ($CAD)" fld="5" baseField="0"/>
  </dataFields>
  <formats count="2">
    <format dxfId="17">
      <pivotArea outline="0" fieldPosition="0"/>
    </format>
    <format dxfId="16">
      <pivotArea dataOnly="0" labelOnly="1" outline="0" fieldPosition="0">
        <references count="1">
          <reference field="4294967294" count="2">
            <x v="0"/>
            <x v="1"/>
          </reference>
        </references>
      </pivotArea>
    </format>
  </formats>
  <pivotTableStyleInfo showRowHeaders="1" showColHeaders="1" showRowStripes="0" showColStripes="0" showLastColumn="1"/>
</pivotTableDefinition>
</file>

<file path=xl/pivotTables/pivotTable6.xml><?xml version="1.0" encoding="utf-8"?>
<pivotTableDefinition xmlns="http://schemas.openxmlformats.org/spreadsheetml/2006/main" name="PivotTable3" cacheId="156" applyNumberFormats="0" applyBorderFormats="0" applyFontFormats="0" applyPatternFormats="0" applyAlignmentFormats="0" applyWidthHeightFormats="0" dataCaption="" updatedVersion="4" compact="0" compactData="0">
  <location ref="B13:D21" firstHeaderRow="1" firstDataRow="2" firstDataCol="1"/>
  <pivotFields count="7">
    <pivotField name="Time" compact="0" numFmtId="166" outline="0" multipleItemSelectionAllowed="1" showAll="0"/>
    <pivotField name="Activity" compact="0" outline="0" multipleItemSelectionAllowed="1" showAll="0"/>
    <pivotField name="Category" axis="axisRow" compact="0" outline="0" multipleItemSelectionAllowed="1" showAll="0" sortType="ascending">
      <items count="7">
        <item x="3"/>
        <item x="1"/>
        <item x="4"/>
        <item x="0"/>
        <item x="5"/>
        <item x="2"/>
        <item t="default"/>
      </items>
    </pivotField>
    <pivotField name="Travel Time" compact="0" outline="0" multipleItemSelectionAllowed="1" showAll="0"/>
    <pivotField name="Budget Cost ($CAD)" dataField="1" compact="0" outline="0" multipleItemSelectionAllowed="1" showAll="0"/>
    <pivotField name="Actual Cost ($CAD)" dataField="1" compact="0" outline="0" multipleItemSelectionAllowed="1" showAll="0"/>
    <pivotField name="Notes" compact="0" outline="0" multipleItemSelectionAllowed="1" showAll="0"/>
  </pivotFields>
  <rowFields count="1">
    <field x="2"/>
  </rowFields>
  <rowItems count="7">
    <i>
      <x/>
    </i>
    <i>
      <x v="1"/>
    </i>
    <i>
      <x v="2"/>
    </i>
    <i>
      <x v="3"/>
    </i>
    <i>
      <x v="4"/>
    </i>
    <i>
      <x v="5"/>
    </i>
    <i t="grand">
      <x/>
    </i>
  </rowItems>
  <colFields count="1">
    <field x="-2"/>
  </colFields>
  <colItems count="2">
    <i>
      <x/>
    </i>
    <i i="1">
      <x v="1"/>
    </i>
  </colItems>
  <dataFields count="2">
    <dataField name="SUM of Budget Cost ($CAD)" fld="4" baseField="0"/>
    <dataField name="SUM of Actual Cost ($CAD)" fld="5" baseField="0"/>
  </dataFields>
  <formats count="2">
    <format dxfId="19">
      <pivotArea outline="0" fieldPosition="0"/>
    </format>
    <format dxfId="18">
      <pivotArea dataOnly="0" labelOnly="1" outline="0" fieldPosition="0">
        <references count="1">
          <reference field="4294967294" count="2">
            <x v="0"/>
            <x v="1"/>
          </reference>
        </references>
      </pivotArea>
    </format>
  </formats>
  <pivotTableStyleInfo showRowHeaders="1" showColHeaders="1" showRowStripes="0" showColStripes="0" showLastColumn="1"/>
</pivotTableDefinition>
</file>

<file path=xl/tables/table1.xml><?xml version="1.0" encoding="utf-8"?>
<table xmlns="http://schemas.openxmlformats.org/spreadsheetml/2006/main" id="1" name="Table1" displayName="Table1" ref="A6:H67" totalsRowCount="1" headerRowDxfId="80" dataDxfId="79" totalsRowDxfId="77" tableBorderDxfId="78" totalsRowBorderDxfId="76">
  <autoFilter ref="A6:H66"/>
  <tableColumns count="8">
    <tableColumn id="1" name="Date" totalsRowLabel="Total" dataDxfId="75" totalsRowDxfId="74"/>
    <tableColumn id="2" name="Time" dataDxfId="73" totalsRowDxfId="72"/>
    <tableColumn id="3" name="Activity" dataDxfId="71" totalsRowDxfId="70"/>
    <tableColumn id="4" name="Category" dataDxfId="69" totalsRowDxfId="68"/>
    <tableColumn id="5" name="Travel Time" dataDxfId="67" totalsRowDxfId="66"/>
    <tableColumn id="6" name="Budget Cost ($CAD)" totalsRowFunction="sum" dataDxfId="65" totalsRowDxfId="64"/>
    <tableColumn id="7" name="Actual Cost ($CAD)" totalsRowFunction="sum" dataDxfId="63" totalsRowDxfId="62"/>
    <tableColumn id="8" name="Notes" dataDxfId="61" totalsRowDxfId="60"/>
  </tableColumns>
  <tableStyleInfo name="TableStyleMedium9" showFirstColumn="0" showLastColumn="0" showRowStripes="1" showColumnStripes="0"/>
</table>
</file>

<file path=xl/tables/table2.xml><?xml version="1.0" encoding="utf-8"?>
<table xmlns="http://schemas.openxmlformats.org/spreadsheetml/2006/main" id="2" name="Table2" displayName="Table2" ref="A6:H68" totalsRowCount="1" headerRowDxfId="59" dataDxfId="58" totalsRowDxfId="56" tableBorderDxfId="57" totalsRowBorderDxfId="55">
  <autoFilter ref="A6:H67"/>
  <tableColumns count="8">
    <tableColumn id="1" name="Date" totalsRowLabel="Total" dataDxfId="54" totalsRowDxfId="53"/>
    <tableColumn id="2" name="Time" dataDxfId="52" totalsRowDxfId="51"/>
    <tableColumn id="3" name="Activity" dataDxfId="50" totalsRowDxfId="49"/>
    <tableColumn id="4" name="Category" dataDxfId="48" totalsRowDxfId="47"/>
    <tableColumn id="5" name="Travel Time" dataDxfId="46" totalsRowDxfId="45"/>
    <tableColumn id="6" name="Budget Cost ($CAD)" totalsRowFunction="sum" dataDxfId="44" totalsRowDxfId="43"/>
    <tableColumn id="7" name="Actual Cost ($CAD)" totalsRowFunction="sum" dataDxfId="42" totalsRowDxfId="41"/>
    <tableColumn id="8" name="Notes" dataDxfId="40" totalsRowDxfId="39"/>
  </tableColumns>
  <tableStyleInfo name="TableStyleMedium9" showFirstColumn="0" showLastColumn="0" showRowStripes="1" showColumnStripes="0"/>
</table>
</file>

<file path=xl/tables/table3.xml><?xml version="1.0" encoding="utf-8"?>
<table xmlns="http://schemas.openxmlformats.org/spreadsheetml/2006/main" id="3" name="Table3" displayName="Table3" ref="A6:H70" totalsRowCount="1" headerRowDxfId="38" dataDxfId="37" totalsRowDxfId="35" tableBorderDxfId="36" totalsRowBorderDxfId="34">
  <autoFilter ref="A6:H69"/>
  <tableColumns count="8">
    <tableColumn id="1" name="Date" totalsRowLabel="Total" dataDxfId="33" totalsRowDxfId="7"/>
    <tableColumn id="2" name="Time" dataDxfId="32" totalsRowDxfId="6"/>
    <tableColumn id="3" name="Activity" dataDxfId="31" totalsRowDxfId="5"/>
    <tableColumn id="4" name="Category" dataDxfId="30" totalsRowDxfId="4"/>
    <tableColumn id="5" name="Travel Time" dataDxfId="29" totalsRowDxfId="3"/>
    <tableColumn id="6" name="Budget Cost ($CAD)" totalsRowFunction="sum" dataDxfId="28" totalsRowDxfId="2"/>
    <tableColumn id="7" name="Actual Cost ($CAD)" totalsRowFunction="sum" dataDxfId="27" totalsRowDxfId="1"/>
    <tableColumn id="8" name="Notes" dataDxfId="26" totalsRowDxfId="0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pivotTable" Target="../pivotTables/pivotTable3.xml"/><Relationship Id="rId4" Type="http://schemas.openxmlformats.org/officeDocument/2006/relationships/pivotTable" Target="../pivotTables/pivotTable4.xml"/><Relationship Id="rId5" Type="http://schemas.openxmlformats.org/officeDocument/2006/relationships/pivotTable" Target="../pivotTables/pivotTable5.xml"/><Relationship Id="rId6" Type="http://schemas.openxmlformats.org/officeDocument/2006/relationships/pivotTable" Target="../pivotTables/pivotTable6.xml"/><Relationship Id="rId1" Type="http://schemas.openxmlformats.org/officeDocument/2006/relationships/pivotTable" Target="../pivotTables/pivotTable1.xml"/><Relationship Id="rId2" Type="http://schemas.openxmlformats.org/officeDocument/2006/relationships/pivotTable" Target="../pivotTables/pivot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53"/>
  <sheetViews>
    <sheetView showGridLines="0" tabSelected="1" workbookViewId="0">
      <selection activeCell="A18" sqref="A18"/>
    </sheetView>
  </sheetViews>
  <sheetFormatPr baseColWidth="10" defaultColWidth="14.5" defaultRowHeight="15" customHeight="1" x14ac:dyDescent="0.15"/>
  <cols>
    <col min="1" max="1" width="33.33203125" customWidth="1"/>
    <col min="2" max="2" width="13.5" customWidth="1"/>
    <col min="3" max="3" width="46.1640625" customWidth="1"/>
    <col min="4" max="4" width="12.6640625" customWidth="1"/>
    <col min="5" max="5" width="17" customWidth="1"/>
    <col min="6" max="6" width="19" customWidth="1"/>
    <col min="7" max="7" width="20.33203125" customWidth="1"/>
    <col min="8" max="8" width="63" customWidth="1"/>
  </cols>
  <sheetData>
    <row r="1" spans="1:8" ht="15" customHeight="1" x14ac:dyDescent="0.15">
      <c r="A1" s="1" t="s">
        <v>0</v>
      </c>
      <c r="B1" s="2">
        <v>1800</v>
      </c>
    </row>
    <row r="2" spans="1:8" ht="15" customHeight="1" x14ac:dyDescent="0.15">
      <c r="A2" s="1" t="s">
        <v>1</v>
      </c>
      <c r="B2" s="2">
        <f>Table1[[#Totals],[Budget Cost ($CAD)]]</f>
        <v>1475.9</v>
      </c>
    </row>
    <row r="3" spans="1:8" ht="15" customHeight="1" x14ac:dyDescent="0.15">
      <c r="A3" s="3" t="s">
        <v>2</v>
      </c>
      <c r="B3" s="4">
        <f>B1-B2</f>
        <v>324.09999999999991</v>
      </c>
    </row>
    <row r="4" spans="1:8" ht="13" x14ac:dyDescent="0.15">
      <c r="A4" s="5" t="s">
        <v>3</v>
      </c>
      <c r="B4" s="6">
        <f>Table1[[#Totals],[Actual Cost ($CAD)]]</f>
        <v>0</v>
      </c>
    </row>
    <row r="6" spans="1:8" ht="12.75" customHeight="1" thickBot="1" x14ac:dyDescent="0.2">
      <c r="A6" s="31" t="s">
        <v>4</v>
      </c>
      <c r="B6" s="31" t="s">
        <v>5</v>
      </c>
      <c r="C6" s="31" t="s">
        <v>6</v>
      </c>
      <c r="D6" s="31" t="s">
        <v>7</v>
      </c>
      <c r="E6" s="31" t="s">
        <v>8</v>
      </c>
      <c r="F6" s="32" t="s">
        <v>9</v>
      </c>
      <c r="G6" s="31" t="s">
        <v>10</v>
      </c>
      <c r="H6" s="33" t="s">
        <v>11</v>
      </c>
    </row>
    <row r="7" spans="1:8" ht="12.75" customHeight="1" thickTop="1" x14ac:dyDescent="0.15">
      <c r="A7" s="7" t="s">
        <v>163</v>
      </c>
      <c r="B7" s="52">
        <v>0.33333333333333331</v>
      </c>
      <c r="C7" s="53"/>
      <c r="D7" s="53"/>
      <c r="E7" s="53"/>
      <c r="F7" s="55"/>
      <c r="G7" s="55"/>
      <c r="H7" s="56"/>
    </row>
    <row r="8" spans="1:8" ht="12.75" customHeight="1" x14ac:dyDescent="0.15">
      <c r="A8" s="10" t="s">
        <v>163</v>
      </c>
      <c r="B8" s="57">
        <v>0.375</v>
      </c>
      <c r="C8" s="50"/>
      <c r="D8" s="50"/>
      <c r="E8" s="50"/>
      <c r="F8" s="59"/>
      <c r="G8" s="59"/>
      <c r="H8" s="60"/>
    </row>
    <row r="9" spans="1:8" ht="12.75" customHeight="1" x14ac:dyDescent="0.15">
      <c r="A9" s="10" t="s">
        <v>163</v>
      </c>
      <c r="B9" s="57">
        <v>0.41666666666666669</v>
      </c>
      <c r="C9" s="50"/>
      <c r="D9" s="58"/>
      <c r="E9" s="58"/>
      <c r="F9" s="59"/>
      <c r="G9" s="59"/>
      <c r="H9" s="60"/>
    </row>
    <row r="10" spans="1:8" ht="12.75" customHeight="1" x14ac:dyDescent="0.15">
      <c r="A10" s="10" t="s">
        <v>163</v>
      </c>
      <c r="B10" s="57">
        <v>0.45833333333333331</v>
      </c>
      <c r="C10" s="50"/>
      <c r="D10" s="50"/>
      <c r="E10" s="50"/>
      <c r="F10" s="59"/>
      <c r="G10" s="59"/>
      <c r="H10" s="60"/>
    </row>
    <row r="11" spans="1:8" ht="12.75" customHeight="1" x14ac:dyDescent="0.15">
      <c r="A11" s="10" t="s">
        <v>163</v>
      </c>
      <c r="B11" s="57">
        <v>0.5</v>
      </c>
      <c r="C11" s="50"/>
      <c r="D11" s="58"/>
      <c r="E11" s="58"/>
      <c r="F11" s="59"/>
      <c r="G11" s="59"/>
      <c r="H11" s="60"/>
    </row>
    <row r="12" spans="1:8" ht="12.75" customHeight="1" x14ac:dyDescent="0.15">
      <c r="A12" s="10" t="s">
        <v>163</v>
      </c>
      <c r="B12" s="57">
        <v>0.54166666666666663</v>
      </c>
      <c r="C12" s="50"/>
      <c r="D12" s="58"/>
      <c r="E12" s="58"/>
      <c r="F12" s="59"/>
      <c r="G12" s="59"/>
      <c r="H12" s="60"/>
    </row>
    <row r="13" spans="1:8" ht="12.75" customHeight="1" x14ac:dyDescent="0.15">
      <c r="A13" s="10" t="s">
        <v>163</v>
      </c>
      <c r="B13" s="57">
        <v>0.58333333333333337</v>
      </c>
      <c r="C13" s="50"/>
      <c r="D13" s="58"/>
      <c r="E13" s="58"/>
      <c r="F13" s="59"/>
      <c r="G13" s="59"/>
      <c r="H13" s="60"/>
    </row>
    <row r="14" spans="1:8" ht="12.75" customHeight="1" x14ac:dyDescent="0.15">
      <c r="A14" s="10" t="s">
        <v>163</v>
      </c>
      <c r="B14" s="57">
        <v>0.625</v>
      </c>
      <c r="C14" s="68"/>
      <c r="D14" s="58"/>
      <c r="E14" s="58"/>
      <c r="F14" s="59"/>
      <c r="G14" s="59"/>
      <c r="H14" s="60"/>
    </row>
    <row r="15" spans="1:8" ht="12.75" customHeight="1" x14ac:dyDescent="0.15">
      <c r="A15" s="10" t="s">
        <v>163</v>
      </c>
      <c r="B15" s="57">
        <v>0.66666666666666663</v>
      </c>
      <c r="C15" s="51"/>
      <c r="D15" s="58"/>
      <c r="E15" s="58"/>
      <c r="F15" s="59"/>
      <c r="G15" s="59"/>
      <c r="H15" s="60"/>
    </row>
    <row r="16" spans="1:8" ht="12.75" customHeight="1" x14ac:dyDescent="0.15">
      <c r="A16" s="10" t="s">
        <v>163</v>
      </c>
      <c r="B16" s="57">
        <v>0.70833333333333337</v>
      </c>
      <c r="C16" s="50" t="s">
        <v>124</v>
      </c>
      <c r="D16" s="50" t="s">
        <v>13</v>
      </c>
      <c r="E16" s="50" t="s">
        <v>142</v>
      </c>
      <c r="F16" s="59">
        <v>0</v>
      </c>
      <c r="G16" s="59"/>
      <c r="H16" s="60"/>
    </row>
    <row r="17" spans="1:8" ht="12.75" customHeight="1" x14ac:dyDescent="0.15">
      <c r="A17" s="10" t="s">
        <v>163</v>
      </c>
      <c r="B17" s="57">
        <v>0.75</v>
      </c>
      <c r="C17" s="51"/>
      <c r="D17" s="58"/>
      <c r="E17" s="58"/>
      <c r="F17" s="59"/>
      <c r="G17" s="59"/>
      <c r="H17" s="60"/>
    </row>
    <row r="18" spans="1:8" ht="12.75" customHeight="1" x14ac:dyDescent="0.15">
      <c r="A18" s="10" t="s">
        <v>163</v>
      </c>
      <c r="B18" s="57">
        <v>0.79166666666666663</v>
      </c>
      <c r="C18" s="50" t="s">
        <v>16</v>
      </c>
      <c r="D18" s="50" t="s">
        <v>12</v>
      </c>
      <c r="E18" s="50"/>
      <c r="F18" s="59">
        <v>30</v>
      </c>
      <c r="G18" s="59"/>
      <c r="H18" s="60"/>
    </row>
    <row r="19" spans="1:8" ht="12.75" customHeight="1" x14ac:dyDescent="0.15">
      <c r="A19" s="10" t="s">
        <v>163</v>
      </c>
      <c r="B19" s="57">
        <v>0.83333333333333337</v>
      </c>
      <c r="C19" s="51" t="s">
        <v>17</v>
      </c>
      <c r="D19" s="58" t="s">
        <v>18</v>
      </c>
      <c r="E19" s="58"/>
      <c r="F19" s="59">
        <v>150</v>
      </c>
      <c r="G19" s="59"/>
      <c r="H19" s="60" t="s">
        <v>19</v>
      </c>
    </row>
    <row r="20" spans="1:8" ht="12.75" customHeight="1" thickBot="1" x14ac:dyDescent="0.2">
      <c r="A20" s="11" t="s">
        <v>163</v>
      </c>
      <c r="B20" s="69">
        <v>0.875</v>
      </c>
      <c r="C20" s="87" t="s">
        <v>20</v>
      </c>
      <c r="D20" s="70" t="s">
        <v>14</v>
      </c>
      <c r="E20" s="70"/>
      <c r="F20" s="71">
        <v>10</v>
      </c>
      <c r="G20" s="71"/>
      <c r="H20" s="67" t="s">
        <v>132</v>
      </c>
    </row>
    <row r="21" spans="1:8" ht="12.75" customHeight="1" thickTop="1" x14ac:dyDescent="0.15">
      <c r="A21" s="7" t="s">
        <v>164</v>
      </c>
      <c r="B21" s="52">
        <v>0.33333333333333331</v>
      </c>
      <c r="C21" s="66" t="s">
        <v>21</v>
      </c>
      <c r="D21" s="53" t="s">
        <v>12</v>
      </c>
      <c r="E21" s="53"/>
      <c r="F21" s="55">
        <v>0</v>
      </c>
      <c r="G21" s="55"/>
      <c r="H21" s="56"/>
    </row>
    <row r="22" spans="1:8" ht="26.25" customHeight="1" x14ac:dyDescent="0.15">
      <c r="A22" s="10" t="s">
        <v>164</v>
      </c>
      <c r="B22" s="57">
        <v>0.375</v>
      </c>
      <c r="C22" s="51" t="s">
        <v>22</v>
      </c>
      <c r="D22" s="50" t="s">
        <v>6</v>
      </c>
      <c r="E22" s="50" t="s">
        <v>23</v>
      </c>
      <c r="F22" s="59">
        <f>20*2</f>
        <v>40</v>
      </c>
      <c r="G22" s="59"/>
      <c r="H22" s="60"/>
    </row>
    <row r="23" spans="1:8" ht="37.5" customHeight="1" x14ac:dyDescent="0.15">
      <c r="A23" s="10" t="s">
        <v>164</v>
      </c>
      <c r="B23" s="57">
        <v>0.41666666666666669</v>
      </c>
      <c r="C23" s="51" t="s">
        <v>24</v>
      </c>
      <c r="D23" s="50" t="s">
        <v>6</v>
      </c>
      <c r="E23" s="50" t="s">
        <v>25</v>
      </c>
      <c r="F23" s="59">
        <v>0</v>
      </c>
      <c r="G23" s="59"/>
      <c r="H23" s="60" t="s">
        <v>26</v>
      </c>
    </row>
    <row r="24" spans="1:8" ht="15" customHeight="1" x14ac:dyDescent="0.15">
      <c r="A24" s="10" t="s">
        <v>164</v>
      </c>
      <c r="B24" s="57">
        <v>0.45833333333333331</v>
      </c>
      <c r="C24" s="50"/>
      <c r="D24" s="50"/>
      <c r="E24" s="50"/>
      <c r="F24" s="59"/>
      <c r="G24" s="59"/>
      <c r="H24" s="60"/>
    </row>
    <row r="25" spans="1:8" ht="12.75" customHeight="1" x14ac:dyDescent="0.15">
      <c r="A25" s="10" t="s">
        <v>164</v>
      </c>
      <c r="B25" s="57">
        <v>0.5</v>
      </c>
      <c r="C25" s="50"/>
      <c r="D25" s="50"/>
      <c r="E25" s="50"/>
      <c r="F25" s="59"/>
      <c r="G25" s="59"/>
      <c r="H25" s="60"/>
    </row>
    <row r="26" spans="1:8" ht="26.25" customHeight="1" x14ac:dyDescent="0.15">
      <c r="A26" s="10" t="s">
        <v>164</v>
      </c>
      <c r="B26" s="57">
        <v>0.54166666666666663</v>
      </c>
      <c r="C26" s="50" t="s">
        <v>27</v>
      </c>
      <c r="D26" s="50" t="s">
        <v>12</v>
      </c>
      <c r="E26" s="50" t="s">
        <v>28</v>
      </c>
      <c r="F26" s="59">
        <v>25</v>
      </c>
      <c r="G26" s="59"/>
      <c r="H26" s="60"/>
    </row>
    <row r="27" spans="1:8" ht="27" customHeight="1" x14ac:dyDescent="0.15">
      <c r="A27" s="10" t="s">
        <v>164</v>
      </c>
      <c r="B27" s="57">
        <v>0.58333333333333337</v>
      </c>
      <c r="C27" s="50" t="s">
        <v>29</v>
      </c>
      <c r="D27" s="50" t="s">
        <v>6</v>
      </c>
      <c r="E27" s="50" t="s">
        <v>30</v>
      </c>
      <c r="F27" s="59">
        <v>15</v>
      </c>
      <c r="G27" s="59"/>
      <c r="H27" s="60"/>
    </row>
    <row r="28" spans="1:8" ht="12.75" customHeight="1" x14ac:dyDescent="0.15">
      <c r="A28" s="10" t="s">
        <v>164</v>
      </c>
      <c r="B28" s="57">
        <v>0.625</v>
      </c>
      <c r="C28" s="50" t="s">
        <v>31</v>
      </c>
      <c r="D28" s="50" t="s">
        <v>6</v>
      </c>
      <c r="E28" s="50" t="s">
        <v>32</v>
      </c>
      <c r="F28" s="59">
        <f>5*2</f>
        <v>10</v>
      </c>
      <c r="G28" s="59"/>
      <c r="H28" s="60"/>
    </row>
    <row r="29" spans="1:8" ht="12.75" customHeight="1" x14ac:dyDescent="0.15">
      <c r="A29" s="10" t="s">
        <v>164</v>
      </c>
      <c r="B29" s="57">
        <v>0.66666666666666663</v>
      </c>
      <c r="C29" s="50" t="s">
        <v>33</v>
      </c>
      <c r="D29" s="50" t="s">
        <v>6</v>
      </c>
      <c r="E29" s="50" t="s">
        <v>32</v>
      </c>
      <c r="F29" s="59">
        <v>15</v>
      </c>
      <c r="G29" s="59"/>
      <c r="H29" s="60"/>
    </row>
    <row r="30" spans="1:8" ht="12.75" customHeight="1" x14ac:dyDescent="0.15">
      <c r="A30" s="10" t="s">
        <v>164</v>
      </c>
      <c r="B30" s="57">
        <v>0.70833333333333337</v>
      </c>
      <c r="C30" s="50" t="s">
        <v>34</v>
      </c>
      <c r="D30" s="50" t="s">
        <v>6</v>
      </c>
      <c r="E30" s="50" t="s">
        <v>35</v>
      </c>
      <c r="F30" s="59">
        <v>15</v>
      </c>
      <c r="G30" s="59"/>
      <c r="H30" s="60"/>
    </row>
    <row r="31" spans="1:8" ht="12.75" customHeight="1" x14ac:dyDescent="0.15">
      <c r="A31" s="10" t="s">
        <v>164</v>
      </c>
      <c r="B31" s="57">
        <v>0.75</v>
      </c>
      <c r="C31" s="50"/>
      <c r="D31" s="50"/>
      <c r="E31" s="50"/>
      <c r="F31" s="72"/>
      <c r="G31" s="59"/>
      <c r="H31" s="60"/>
    </row>
    <row r="32" spans="1:8" ht="12.75" customHeight="1" x14ac:dyDescent="0.15">
      <c r="A32" s="10" t="s">
        <v>164</v>
      </c>
      <c r="B32" s="57">
        <v>0.79166666666666663</v>
      </c>
      <c r="C32" s="50" t="s">
        <v>36</v>
      </c>
      <c r="D32" s="50" t="s">
        <v>12</v>
      </c>
      <c r="E32" s="50" t="s">
        <v>37</v>
      </c>
      <c r="F32" s="72">
        <v>35</v>
      </c>
      <c r="G32" s="59"/>
      <c r="H32" s="60"/>
    </row>
    <row r="33" spans="1:8" ht="12.75" customHeight="1" x14ac:dyDescent="0.15">
      <c r="A33" s="10" t="s">
        <v>164</v>
      </c>
      <c r="B33" s="57">
        <v>0.83333333333333337</v>
      </c>
      <c r="C33" s="62" t="s">
        <v>17</v>
      </c>
      <c r="D33" s="62" t="s">
        <v>18</v>
      </c>
      <c r="E33" s="62" t="s">
        <v>143</v>
      </c>
      <c r="F33" s="63">
        <v>150</v>
      </c>
      <c r="G33" s="59"/>
      <c r="H33" s="60" t="s">
        <v>19</v>
      </c>
    </row>
    <row r="34" spans="1:8" ht="12.75" customHeight="1" thickBot="1" x14ac:dyDescent="0.2">
      <c r="A34" s="11" t="s">
        <v>164</v>
      </c>
      <c r="B34" s="64">
        <v>0.875</v>
      </c>
      <c r="C34" s="51" t="s">
        <v>20</v>
      </c>
      <c r="D34" s="58" t="s">
        <v>14</v>
      </c>
      <c r="E34" s="58"/>
      <c r="F34" s="59">
        <v>10</v>
      </c>
      <c r="G34" s="63"/>
      <c r="H34" s="67" t="s">
        <v>132</v>
      </c>
    </row>
    <row r="35" spans="1:8" ht="12.75" customHeight="1" thickTop="1" x14ac:dyDescent="0.15">
      <c r="A35" s="7" t="s">
        <v>165</v>
      </c>
      <c r="B35" s="52">
        <v>0.33333333333333331</v>
      </c>
      <c r="C35" s="66" t="s">
        <v>39</v>
      </c>
      <c r="D35" s="53" t="s">
        <v>12</v>
      </c>
      <c r="E35" s="53" t="s">
        <v>38</v>
      </c>
      <c r="F35" s="55">
        <v>35</v>
      </c>
      <c r="G35" s="73"/>
      <c r="H35" s="56"/>
    </row>
    <row r="36" spans="1:8" ht="25" customHeight="1" x14ac:dyDescent="0.15">
      <c r="A36" s="10" t="s">
        <v>165</v>
      </c>
      <c r="B36" s="57">
        <v>0.375</v>
      </c>
      <c r="C36" s="50" t="s">
        <v>125</v>
      </c>
      <c r="D36" s="50" t="s">
        <v>6</v>
      </c>
      <c r="E36" s="50" t="s">
        <v>112</v>
      </c>
      <c r="F36" s="59">
        <v>0</v>
      </c>
      <c r="G36" s="72"/>
      <c r="H36" s="60" t="s">
        <v>140</v>
      </c>
    </row>
    <row r="37" spans="1:8" ht="12.75" customHeight="1" x14ac:dyDescent="0.15">
      <c r="A37" s="10" t="s">
        <v>165</v>
      </c>
      <c r="B37" s="57">
        <v>0.41666666666666669</v>
      </c>
      <c r="C37" s="50"/>
      <c r="D37" s="50"/>
      <c r="E37" s="50"/>
      <c r="F37" s="59"/>
      <c r="G37" s="72"/>
      <c r="H37" s="60"/>
    </row>
    <row r="38" spans="1:8" ht="12.75" customHeight="1" x14ac:dyDescent="0.15">
      <c r="A38" s="10" t="s">
        <v>165</v>
      </c>
      <c r="B38" s="57">
        <v>0.45833333333333331</v>
      </c>
      <c r="C38" s="50"/>
      <c r="D38" s="50"/>
      <c r="E38" s="50"/>
      <c r="F38" s="59"/>
      <c r="G38" s="72"/>
      <c r="H38" s="60"/>
    </row>
    <row r="39" spans="1:8" ht="27.75" customHeight="1" x14ac:dyDescent="0.15">
      <c r="A39" s="10" t="s">
        <v>165</v>
      </c>
      <c r="B39" s="57">
        <v>0.5</v>
      </c>
      <c r="C39" s="50" t="s">
        <v>144</v>
      </c>
      <c r="D39" s="50" t="s">
        <v>12</v>
      </c>
      <c r="E39" s="50" t="s">
        <v>54</v>
      </c>
      <c r="F39" s="59">
        <v>40</v>
      </c>
      <c r="G39" s="72"/>
      <c r="H39" s="60"/>
    </row>
    <row r="40" spans="1:8" ht="12.75" customHeight="1" x14ac:dyDescent="0.15">
      <c r="A40" s="10" t="s">
        <v>165</v>
      </c>
      <c r="B40" s="57">
        <v>0.54166666666666663</v>
      </c>
      <c r="C40" s="51" t="s">
        <v>41</v>
      </c>
      <c r="D40" s="50" t="s">
        <v>6</v>
      </c>
      <c r="E40" s="50" t="s">
        <v>145</v>
      </c>
      <c r="F40" s="59">
        <f>12.45*2</f>
        <v>24.9</v>
      </c>
      <c r="G40" s="72"/>
      <c r="H40" s="74"/>
    </row>
    <row r="41" spans="1:8" ht="12.75" customHeight="1" x14ac:dyDescent="0.15">
      <c r="A41" s="10" t="s">
        <v>165</v>
      </c>
      <c r="B41" s="57">
        <v>0.58333333333333337</v>
      </c>
      <c r="C41" s="50"/>
      <c r="D41" s="50"/>
      <c r="E41" s="50"/>
      <c r="F41" s="59"/>
      <c r="G41" s="72"/>
      <c r="H41" s="60"/>
    </row>
    <row r="42" spans="1:8" ht="12.75" customHeight="1" x14ac:dyDescent="0.15">
      <c r="A42" s="10" t="s">
        <v>165</v>
      </c>
      <c r="B42" s="57">
        <v>0.625</v>
      </c>
      <c r="C42" s="50" t="s">
        <v>42</v>
      </c>
      <c r="D42" s="50" t="s">
        <v>6</v>
      </c>
      <c r="E42" s="50" t="s">
        <v>43</v>
      </c>
      <c r="F42" s="59">
        <f>5*2</f>
        <v>10</v>
      </c>
      <c r="G42" s="72"/>
      <c r="H42" s="60"/>
    </row>
    <row r="43" spans="1:8" ht="12.75" customHeight="1" x14ac:dyDescent="0.15">
      <c r="A43" s="10" t="s">
        <v>165</v>
      </c>
      <c r="B43" s="57">
        <v>0.66666666666666663</v>
      </c>
      <c r="C43" s="50"/>
      <c r="D43" s="50"/>
      <c r="E43" s="50"/>
      <c r="F43" s="59"/>
      <c r="G43" s="72"/>
      <c r="H43" s="60"/>
    </row>
    <row r="44" spans="1:8" ht="12.75" customHeight="1" x14ac:dyDescent="0.15">
      <c r="A44" s="10" t="s">
        <v>165</v>
      </c>
      <c r="B44" s="57">
        <v>0.70833333333333337</v>
      </c>
      <c r="C44" s="51" t="s">
        <v>44</v>
      </c>
      <c r="D44" s="58" t="s">
        <v>6</v>
      </c>
      <c r="E44" s="50" t="s">
        <v>15</v>
      </c>
      <c r="F44" s="72">
        <v>15</v>
      </c>
      <c r="G44" s="72"/>
      <c r="H44" s="60"/>
    </row>
    <row r="45" spans="1:8" ht="12.75" customHeight="1" x14ac:dyDescent="0.15">
      <c r="A45" s="10" t="s">
        <v>165</v>
      </c>
      <c r="B45" s="57">
        <v>0.75</v>
      </c>
      <c r="C45" s="50"/>
      <c r="D45" s="50"/>
      <c r="E45" s="50"/>
      <c r="F45" s="72"/>
      <c r="G45" s="72"/>
      <c r="H45" s="60"/>
    </row>
    <row r="46" spans="1:8" ht="21" customHeight="1" x14ac:dyDescent="0.15">
      <c r="A46" s="10" t="s">
        <v>165</v>
      </c>
      <c r="B46" s="57">
        <v>0.79166666666666663</v>
      </c>
      <c r="C46" s="50" t="s">
        <v>46</v>
      </c>
      <c r="D46" s="50" t="s">
        <v>12</v>
      </c>
      <c r="E46" s="50" t="s">
        <v>47</v>
      </c>
      <c r="F46" s="72">
        <v>45</v>
      </c>
      <c r="G46" s="72"/>
      <c r="H46" s="60"/>
    </row>
    <row r="47" spans="1:8" ht="12.75" customHeight="1" x14ac:dyDescent="0.15">
      <c r="A47" s="10" t="s">
        <v>165</v>
      </c>
      <c r="B47" s="57">
        <v>0.83333333333333337</v>
      </c>
      <c r="C47" s="62" t="s">
        <v>17</v>
      </c>
      <c r="D47" s="62" t="s">
        <v>18</v>
      </c>
      <c r="E47" s="62" t="s">
        <v>38</v>
      </c>
      <c r="F47" s="63">
        <v>150</v>
      </c>
      <c r="G47" s="72"/>
      <c r="H47" s="60" t="s">
        <v>19</v>
      </c>
    </row>
    <row r="48" spans="1:8" ht="12.75" customHeight="1" thickBot="1" x14ac:dyDescent="0.2">
      <c r="A48" s="11" t="s">
        <v>165</v>
      </c>
      <c r="B48" s="64">
        <v>0.875</v>
      </c>
      <c r="C48" s="51" t="s">
        <v>20</v>
      </c>
      <c r="D48" s="58" t="s">
        <v>14</v>
      </c>
      <c r="E48" s="58"/>
      <c r="F48" s="59">
        <v>10</v>
      </c>
      <c r="G48" s="75"/>
      <c r="H48" s="67" t="s">
        <v>132</v>
      </c>
    </row>
    <row r="49" spans="1:8" ht="13.5" customHeight="1" thickTop="1" x14ac:dyDescent="0.15">
      <c r="A49" s="7" t="s">
        <v>166</v>
      </c>
      <c r="B49" s="52">
        <v>0.33333333333333331</v>
      </c>
      <c r="C49" s="66" t="s">
        <v>21</v>
      </c>
      <c r="D49" s="53" t="s">
        <v>12</v>
      </c>
      <c r="E49" s="53"/>
      <c r="F49" s="55">
        <v>0</v>
      </c>
      <c r="G49" s="73"/>
      <c r="H49" s="56"/>
    </row>
    <row r="50" spans="1:8" ht="12.75" customHeight="1" x14ac:dyDescent="0.15">
      <c r="A50" s="10" t="s">
        <v>166</v>
      </c>
      <c r="B50" s="57">
        <v>0.375</v>
      </c>
      <c r="C50" s="51" t="s">
        <v>48</v>
      </c>
      <c r="D50" s="50" t="s">
        <v>6</v>
      </c>
      <c r="E50" s="50" t="s">
        <v>49</v>
      </c>
      <c r="F50" s="72">
        <f>125*2</f>
        <v>250</v>
      </c>
      <c r="G50" s="72"/>
      <c r="H50" s="60"/>
    </row>
    <row r="51" spans="1:8" ht="12.75" customHeight="1" x14ac:dyDescent="0.15">
      <c r="A51" s="10" t="s">
        <v>166</v>
      </c>
      <c r="B51" s="57">
        <v>0.41666666666666669</v>
      </c>
      <c r="C51" s="50" t="s">
        <v>50</v>
      </c>
      <c r="D51" s="50" t="s">
        <v>6</v>
      </c>
      <c r="E51" s="50"/>
      <c r="F51" s="72">
        <f>53*2</f>
        <v>106</v>
      </c>
      <c r="G51" s="72"/>
      <c r="H51" s="60"/>
    </row>
    <row r="52" spans="1:8" ht="12.75" customHeight="1" x14ac:dyDescent="0.15">
      <c r="A52" s="10" t="s">
        <v>166</v>
      </c>
      <c r="B52" s="57">
        <v>0.45833333333333331</v>
      </c>
      <c r="C52" s="50"/>
      <c r="D52" s="50"/>
      <c r="E52" s="50"/>
      <c r="F52" s="72"/>
      <c r="G52" s="72"/>
      <c r="H52" s="60"/>
    </row>
    <row r="53" spans="1:8" ht="12.75" customHeight="1" x14ac:dyDescent="0.15">
      <c r="A53" s="10" t="s">
        <v>166</v>
      </c>
      <c r="B53" s="57">
        <v>0.5</v>
      </c>
      <c r="C53" s="50"/>
      <c r="D53" s="50"/>
      <c r="E53" s="50"/>
      <c r="F53" s="72"/>
      <c r="G53" s="72"/>
      <c r="H53" s="60"/>
    </row>
    <row r="54" spans="1:8" ht="12.75" customHeight="1" x14ac:dyDescent="0.15">
      <c r="A54" s="10" t="s">
        <v>166</v>
      </c>
      <c r="B54" s="57">
        <v>0.54166666666666663</v>
      </c>
      <c r="C54" s="50" t="s">
        <v>51</v>
      </c>
      <c r="D54" s="50" t="s">
        <v>12</v>
      </c>
      <c r="E54" s="50" t="s">
        <v>35</v>
      </c>
      <c r="F54" s="72">
        <v>15</v>
      </c>
      <c r="G54" s="72"/>
      <c r="H54" s="60"/>
    </row>
    <row r="55" spans="1:8" ht="12.75" customHeight="1" x14ac:dyDescent="0.15">
      <c r="A55" s="10" t="s">
        <v>166</v>
      </c>
      <c r="B55" s="57">
        <v>0.58333333333333337</v>
      </c>
      <c r="C55" s="50"/>
      <c r="D55" s="50"/>
      <c r="E55" s="50"/>
      <c r="F55" s="72"/>
      <c r="G55" s="72"/>
      <c r="H55" s="60"/>
    </row>
    <row r="56" spans="1:8" ht="12.75" customHeight="1" x14ac:dyDescent="0.15">
      <c r="A56" s="10" t="s">
        <v>166</v>
      </c>
      <c r="B56" s="57">
        <v>0.625</v>
      </c>
      <c r="C56" s="50"/>
      <c r="D56" s="50"/>
      <c r="E56" s="50"/>
      <c r="F56" s="59"/>
      <c r="G56" s="72"/>
      <c r="H56" s="60"/>
    </row>
    <row r="57" spans="1:8" ht="12.75" customHeight="1" x14ac:dyDescent="0.15">
      <c r="A57" s="10" t="s">
        <v>166</v>
      </c>
      <c r="B57" s="57">
        <v>0.66666666666666663</v>
      </c>
      <c r="C57" s="50" t="s">
        <v>52</v>
      </c>
      <c r="D57" s="50" t="s">
        <v>6</v>
      </c>
      <c r="E57" s="50" t="s">
        <v>146</v>
      </c>
      <c r="F57" s="72">
        <v>15</v>
      </c>
      <c r="G57" s="72"/>
      <c r="H57" s="60"/>
    </row>
    <row r="58" spans="1:8" ht="12.75" customHeight="1" x14ac:dyDescent="0.15">
      <c r="A58" s="10" t="s">
        <v>166</v>
      </c>
      <c r="B58" s="57">
        <v>0.70833333333333337</v>
      </c>
      <c r="C58" s="50" t="s">
        <v>53</v>
      </c>
      <c r="D58" s="50" t="s">
        <v>6</v>
      </c>
      <c r="E58" s="50" t="s">
        <v>37</v>
      </c>
      <c r="F58" s="72">
        <v>0</v>
      </c>
      <c r="G58" s="72"/>
      <c r="H58" s="60"/>
    </row>
    <row r="59" spans="1:8" ht="26.25" customHeight="1" x14ac:dyDescent="0.15">
      <c r="A59" s="10" t="s">
        <v>166</v>
      </c>
      <c r="B59" s="57">
        <v>0.75</v>
      </c>
      <c r="C59" s="76" t="s">
        <v>147</v>
      </c>
      <c r="D59" s="50" t="s">
        <v>12</v>
      </c>
      <c r="E59" s="50" t="s">
        <v>32</v>
      </c>
      <c r="F59" s="59">
        <v>60</v>
      </c>
      <c r="G59" s="72"/>
      <c r="H59" s="60"/>
    </row>
    <row r="60" spans="1:8" ht="12.75" customHeight="1" x14ac:dyDescent="0.15">
      <c r="A60" s="10" t="s">
        <v>166</v>
      </c>
      <c r="B60" s="57">
        <v>0.79166666666666663</v>
      </c>
      <c r="C60" s="50"/>
      <c r="D60" s="50"/>
      <c r="E60" s="50"/>
      <c r="F60" s="72"/>
      <c r="G60" s="72"/>
      <c r="H60" s="60"/>
    </row>
    <row r="61" spans="1:8" ht="12.75" customHeight="1" x14ac:dyDescent="0.15">
      <c r="A61" s="10" t="s">
        <v>166</v>
      </c>
      <c r="B61" s="57">
        <v>0.83333333333333337</v>
      </c>
      <c r="C61" s="62" t="s">
        <v>17</v>
      </c>
      <c r="D61" s="62" t="s">
        <v>18</v>
      </c>
      <c r="E61" s="62" t="s">
        <v>35</v>
      </c>
      <c r="F61" s="63">
        <v>150</v>
      </c>
      <c r="G61" s="72"/>
      <c r="H61" s="60" t="s">
        <v>19</v>
      </c>
    </row>
    <row r="62" spans="1:8" ht="12.75" customHeight="1" thickBot="1" x14ac:dyDescent="0.2">
      <c r="A62" s="11" t="s">
        <v>166</v>
      </c>
      <c r="B62" s="64">
        <v>0.875</v>
      </c>
      <c r="C62" s="51" t="s">
        <v>20</v>
      </c>
      <c r="D62" s="58" t="s">
        <v>14</v>
      </c>
      <c r="E62" s="58"/>
      <c r="F62" s="59">
        <v>10</v>
      </c>
      <c r="G62" s="75"/>
      <c r="H62" s="67" t="s">
        <v>132</v>
      </c>
    </row>
    <row r="63" spans="1:8" ht="12.75" customHeight="1" thickTop="1" x14ac:dyDescent="0.15">
      <c r="A63" s="7" t="s">
        <v>167</v>
      </c>
      <c r="B63" s="52">
        <v>0.33333333333333331</v>
      </c>
      <c r="C63" s="53" t="s">
        <v>55</v>
      </c>
      <c r="D63" s="53" t="s">
        <v>12</v>
      </c>
      <c r="E63" s="53" t="s">
        <v>40</v>
      </c>
      <c r="F63" s="73">
        <v>35</v>
      </c>
      <c r="G63" s="55"/>
      <c r="H63" s="56"/>
    </row>
    <row r="64" spans="1:8" ht="26.25" customHeight="1" x14ac:dyDescent="0.15">
      <c r="A64" s="10" t="s">
        <v>167</v>
      </c>
      <c r="B64" s="57">
        <v>0.375</v>
      </c>
      <c r="C64" s="50"/>
      <c r="D64" s="50"/>
      <c r="E64" s="50"/>
      <c r="F64" s="59"/>
      <c r="G64" s="59"/>
      <c r="H64" s="60"/>
    </row>
    <row r="65" spans="1:8" ht="12.75" customHeight="1" x14ac:dyDescent="0.15">
      <c r="A65" s="10" t="s">
        <v>167</v>
      </c>
      <c r="B65" s="57">
        <v>0.41666666666666669</v>
      </c>
      <c r="C65" s="50" t="s">
        <v>56</v>
      </c>
      <c r="D65" s="50" t="s">
        <v>6</v>
      </c>
      <c r="E65" s="50" t="s">
        <v>45</v>
      </c>
      <c r="F65" s="59">
        <v>0</v>
      </c>
      <c r="G65" s="59"/>
      <c r="H65" s="60"/>
    </row>
    <row r="66" spans="1:8" ht="12.75" customHeight="1" thickBot="1" x14ac:dyDescent="0.2">
      <c r="A66" s="10" t="s">
        <v>167</v>
      </c>
      <c r="B66" s="57" t="s">
        <v>123</v>
      </c>
      <c r="C66" s="50" t="s">
        <v>122</v>
      </c>
      <c r="D66" s="50" t="s">
        <v>13</v>
      </c>
      <c r="E66" s="50" t="s">
        <v>142</v>
      </c>
      <c r="F66" s="59">
        <v>0</v>
      </c>
      <c r="G66" s="59"/>
      <c r="H66" s="60"/>
    </row>
    <row r="67" spans="1:8" ht="12.75" customHeight="1" thickBot="1" x14ac:dyDescent="0.2">
      <c r="A67" s="41" t="s">
        <v>113</v>
      </c>
      <c r="B67" s="42"/>
      <c r="C67" s="43"/>
      <c r="D67" s="43"/>
      <c r="E67" s="43"/>
      <c r="F67" s="48">
        <f>SUBTOTAL(109,Table1[Budget Cost ($CAD)])</f>
        <v>1475.9</v>
      </c>
      <c r="G67" s="48">
        <f>SUBTOTAL(109,Table1[Actual Cost ($CAD)])</f>
        <v>0</v>
      </c>
      <c r="H67" s="44"/>
    </row>
    <row r="68" spans="1:8" ht="12.75" customHeight="1" x14ac:dyDescent="0.15">
      <c r="H68" s="17"/>
    </row>
    <row r="69" spans="1:8" ht="12.75" customHeight="1" x14ac:dyDescent="0.15">
      <c r="H69" s="17"/>
    </row>
    <row r="70" spans="1:8" ht="12.75" customHeight="1" x14ac:dyDescent="0.15">
      <c r="H70" s="17"/>
    </row>
    <row r="71" spans="1:8" ht="12.75" customHeight="1" x14ac:dyDescent="0.15">
      <c r="H71" s="17"/>
    </row>
    <row r="72" spans="1:8" ht="12.75" customHeight="1" x14ac:dyDescent="0.15">
      <c r="H72" s="17"/>
    </row>
    <row r="73" spans="1:8" ht="12.75" customHeight="1" x14ac:dyDescent="0.15">
      <c r="H73" s="17"/>
    </row>
    <row r="74" spans="1:8" ht="12.75" customHeight="1" x14ac:dyDescent="0.15">
      <c r="H74" s="17"/>
    </row>
    <row r="75" spans="1:8" ht="12.75" customHeight="1" x14ac:dyDescent="0.15">
      <c r="H75" s="17"/>
    </row>
    <row r="76" spans="1:8" ht="12.75" customHeight="1" x14ac:dyDescent="0.15">
      <c r="H76" s="17"/>
    </row>
    <row r="77" spans="1:8" ht="12.75" customHeight="1" x14ac:dyDescent="0.15">
      <c r="H77" s="17"/>
    </row>
    <row r="78" spans="1:8" ht="12.75" customHeight="1" x14ac:dyDescent="0.15">
      <c r="H78" s="17"/>
    </row>
    <row r="79" spans="1:8" ht="12.75" customHeight="1" x14ac:dyDescent="0.15">
      <c r="H79" s="17"/>
    </row>
    <row r="80" spans="1:8" ht="12.75" customHeight="1" x14ac:dyDescent="0.15">
      <c r="H80" s="17"/>
    </row>
    <row r="81" spans="8:8" ht="12.75" customHeight="1" x14ac:dyDescent="0.15">
      <c r="H81" s="17"/>
    </row>
    <row r="82" spans="8:8" ht="12.75" customHeight="1" x14ac:dyDescent="0.15">
      <c r="H82" s="17"/>
    </row>
    <row r="83" spans="8:8" ht="12.75" customHeight="1" x14ac:dyDescent="0.15">
      <c r="H83" s="17"/>
    </row>
    <row r="84" spans="8:8" ht="12.75" customHeight="1" x14ac:dyDescent="0.15">
      <c r="H84" s="17"/>
    </row>
    <row r="85" spans="8:8" ht="12.75" customHeight="1" x14ac:dyDescent="0.15">
      <c r="H85" s="17"/>
    </row>
    <row r="86" spans="8:8" ht="12.75" customHeight="1" x14ac:dyDescent="0.15">
      <c r="H86" s="17"/>
    </row>
    <row r="87" spans="8:8" ht="12.75" customHeight="1" x14ac:dyDescent="0.15">
      <c r="H87" s="17"/>
    </row>
    <row r="88" spans="8:8" ht="12.75" customHeight="1" x14ac:dyDescent="0.15">
      <c r="H88" s="17"/>
    </row>
    <row r="89" spans="8:8" ht="12.75" customHeight="1" x14ac:dyDescent="0.15">
      <c r="H89" s="17"/>
    </row>
    <row r="90" spans="8:8" ht="12.75" customHeight="1" x14ac:dyDescent="0.15">
      <c r="H90" s="17"/>
    </row>
    <row r="91" spans="8:8" ht="12.75" customHeight="1" x14ac:dyDescent="0.15">
      <c r="H91" s="17"/>
    </row>
    <row r="92" spans="8:8" ht="12.75" customHeight="1" x14ac:dyDescent="0.15">
      <c r="H92" s="17"/>
    </row>
    <row r="93" spans="8:8" ht="12.75" customHeight="1" x14ac:dyDescent="0.15">
      <c r="H93" s="17"/>
    </row>
    <row r="94" spans="8:8" ht="12.75" customHeight="1" x14ac:dyDescent="0.15">
      <c r="H94" s="17"/>
    </row>
    <row r="95" spans="8:8" ht="12.75" customHeight="1" x14ac:dyDescent="0.15">
      <c r="H95" s="17"/>
    </row>
    <row r="96" spans="8:8" ht="12.75" customHeight="1" x14ac:dyDescent="0.15">
      <c r="H96" s="17"/>
    </row>
    <row r="97" spans="8:8" ht="12.75" customHeight="1" x14ac:dyDescent="0.15">
      <c r="H97" s="17"/>
    </row>
    <row r="98" spans="8:8" ht="12.75" customHeight="1" x14ac:dyDescent="0.15">
      <c r="H98" s="17"/>
    </row>
    <row r="99" spans="8:8" ht="12.75" customHeight="1" x14ac:dyDescent="0.15">
      <c r="H99" s="17"/>
    </row>
    <row r="100" spans="8:8" ht="12.75" customHeight="1" x14ac:dyDescent="0.15">
      <c r="H100" s="17"/>
    </row>
    <row r="101" spans="8:8" ht="12.75" customHeight="1" x14ac:dyDescent="0.15">
      <c r="H101" s="17"/>
    </row>
    <row r="102" spans="8:8" ht="12.75" customHeight="1" x14ac:dyDescent="0.15">
      <c r="H102" s="17"/>
    </row>
    <row r="103" spans="8:8" ht="12.75" customHeight="1" x14ac:dyDescent="0.15">
      <c r="H103" s="17"/>
    </row>
    <row r="104" spans="8:8" ht="12.75" customHeight="1" x14ac:dyDescent="0.15">
      <c r="H104" s="17"/>
    </row>
    <row r="105" spans="8:8" ht="12.75" customHeight="1" x14ac:dyDescent="0.15">
      <c r="H105" s="17"/>
    </row>
    <row r="106" spans="8:8" ht="12.75" customHeight="1" x14ac:dyDescent="0.15">
      <c r="H106" s="17"/>
    </row>
    <row r="107" spans="8:8" ht="12.75" customHeight="1" x14ac:dyDescent="0.15">
      <c r="H107" s="17"/>
    </row>
    <row r="108" spans="8:8" ht="12.75" customHeight="1" x14ac:dyDescent="0.15">
      <c r="H108" s="17"/>
    </row>
    <row r="109" spans="8:8" ht="12.75" customHeight="1" x14ac:dyDescent="0.15">
      <c r="H109" s="17"/>
    </row>
    <row r="110" spans="8:8" ht="12.75" customHeight="1" x14ac:dyDescent="0.15">
      <c r="H110" s="17"/>
    </row>
    <row r="111" spans="8:8" ht="12.75" customHeight="1" x14ac:dyDescent="0.15">
      <c r="H111" s="17"/>
    </row>
    <row r="112" spans="8:8" ht="12.75" customHeight="1" x14ac:dyDescent="0.15">
      <c r="H112" s="17"/>
    </row>
    <row r="113" spans="8:8" ht="12.75" customHeight="1" x14ac:dyDescent="0.15">
      <c r="H113" s="17"/>
    </row>
    <row r="114" spans="8:8" ht="12.75" customHeight="1" x14ac:dyDescent="0.15">
      <c r="H114" s="17"/>
    </row>
    <row r="115" spans="8:8" ht="12.75" customHeight="1" x14ac:dyDescent="0.15">
      <c r="H115" s="17"/>
    </row>
    <row r="116" spans="8:8" ht="12.75" customHeight="1" x14ac:dyDescent="0.15">
      <c r="H116" s="17"/>
    </row>
    <row r="117" spans="8:8" ht="12.75" customHeight="1" x14ac:dyDescent="0.15">
      <c r="H117" s="17"/>
    </row>
    <row r="118" spans="8:8" ht="12.75" customHeight="1" x14ac:dyDescent="0.15">
      <c r="H118" s="17"/>
    </row>
    <row r="119" spans="8:8" ht="12.75" customHeight="1" x14ac:dyDescent="0.15">
      <c r="H119" s="17"/>
    </row>
    <row r="120" spans="8:8" ht="12.75" customHeight="1" x14ac:dyDescent="0.15">
      <c r="H120" s="17"/>
    </row>
    <row r="121" spans="8:8" ht="12.75" customHeight="1" x14ac:dyDescent="0.15">
      <c r="H121" s="17"/>
    </row>
    <row r="122" spans="8:8" ht="12.75" customHeight="1" x14ac:dyDescent="0.15">
      <c r="H122" s="17"/>
    </row>
    <row r="123" spans="8:8" ht="12.75" customHeight="1" x14ac:dyDescent="0.15">
      <c r="H123" s="17"/>
    </row>
    <row r="124" spans="8:8" ht="12.75" customHeight="1" x14ac:dyDescent="0.15">
      <c r="H124" s="17"/>
    </row>
    <row r="125" spans="8:8" ht="12.75" customHeight="1" x14ac:dyDescent="0.15">
      <c r="H125" s="17"/>
    </row>
    <row r="126" spans="8:8" ht="12.75" customHeight="1" x14ac:dyDescent="0.15">
      <c r="H126" s="17"/>
    </row>
    <row r="127" spans="8:8" ht="12.75" customHeight="1" x14ac:dyDescent="0.15">
      <c r="H127" s="17"/>
    </row>
    <row r="128" spans="8:8" ht="12.75" customHeight="1" x14ac:dyDescent="0.15">
      <c r="H128" s="17"/>
    </row>
    <row r="129" spans="8:8" ht="12.75" customHeight="1" x14ac:dyDescent="0.15">
      <c r="H129" s="17"/>
    </row>
    <row r="130" spans="8:8" ht="12.75" customHeight="1" x14ac:dyDescent="0.15">
      <c r="H130" s="17"/>
    </row>
    <row r="131" spans="8:8" ht="12.75" customHeight="1" x14ac:dyDescent="0.15">
      <c r="H131" s="17"/>
    </row>
    <row r="132" spans="8:8" ht="12.75" customHeight="1" x14ac:dyDescent="0.15">
      <c r="H132" s="17"/>
    </row>
    <row r="133" spans="8:8" ht="12.75" customHeight="1" x14ac:dyDescent="0.15">
      <c r="H133" s="17"/>
    </row>
    <row r="134" spans="8:8" ht="12.75" customHeight="1" x14ac:dyDescent="0.15">
      <c r="H134" s="17"/>
    </row>
    <row r="135" spans="8:8" ht="12.75" customHeight="1" x14ac:dyDescent="0.15">
      <c r="H135" s="17"/>
    </row>
    <row r="136" spans="8:8" ht="12.75" customHeight="1" x14ac:dyDescent="0.15">
      <c r="H136" s="17"/>
    </row>
    <row r="137" spans="8:8" ht="12.75" customHeight="1" x14ac:dyDescent="0.15">
      <c r="H137" s="17"/>
    </row>
    <row r="138" spans="8:8" ht="12.75" customHeight="1" x14ac:dyDescent="0.15">
      <c r="H138" s="17"/>
    </row>
    <row r="139" spans="8:8" ht="12.75" customHeight="1" x14ac:dyDescent="0.15">
      <c r="H139" s="17"/>
    </row>
    <row r="140" spans="8:8" ht="12.75" customHeight="1" x14ac:dyDescent="0.15">
      <c r="H140" s="17"/>
    </row>
    <row r="141" spans="8:8" ht="12.75" customHeight="1" x14ac:dyDescent="0.15">
      <c r="H141" s="17"/>
    </row>
    <row r="142" spans="8:8" ht="12.75" customHeight="1" x14ac:dyDescent="0.15">
      <c r="H142" s="17"/>
    </row>
    <row r="143" spans="8:8" ht="12.75" customHeight="1" x14ac:dyDescent="0.15">
      <c r="H143" s="17"/>
    </row>
    <row r="144" spans="8:8" ht="12.75" customHeight="1" x14ac:dyDescent="0.15">
      <c r="H144" s="17"/>
    </row>
    <row r="145" spans="8:8" ht="12.75" customHeight="1" x14ac:dyDescent="0.15">
      <c r="H145" s="17"/>
    </row>
    <row r="146" spans="8:8" ht="12.75" customHeight="1" x14ac:dyDescent="0.15">
      <c r="H146" s="17"/>
    </row>
    <row r="147" spans="8:8" ht="12.75" customHeight="1" x14ac:dyDescent="0.15">
      <c r="H147" s="17"/>
    </row>
    <row r="148" spans="8:8" ht="12.75" customHeight="1" x14ac:dyDescent="0.15">
      <c r="H148" s="17"/>
    </row>
    <row r="149" spans="8:8" ht="12.75" customHeight="1" x14ac:dyDescent="0.15">
      <c r="H149" s="17"/>
    </row>
    <row r="150" spans="8:8" ht="12.75" customHeight="1" x14ac:dyDescent="0.15">
      <c r="H150" s="17"/>
    </row>
    <row r="151" spans="8:8" ht="12.75" customHeight="1" x14ac:dyDescent="0.15">
      <c r="H151" s="17"/>
    </row>
    <row r="152" spans="8:8" ht="12.75" customHeight="1" x14ac:dyDescent="0.15">
      <c r="H152" s="17"/>
    </row>
    <row r="153" spans="8:8" ht="12.75" customHeight="1" x14ac:dyDescent="0.15">
      <c r="H153" s="17"/>
    </row>
    <row r="154" spans="8:8" ht="12.75" customHeight="1" x14ac:dyDescent="0.15">
      <c r="H154" s="17"/>
    </row>
    <row r="155" spans="8:8" ht="12.75" customHeight="1" x14ac:dyDescent="0.15">
      <c r="H155" s="17"/>
    </row>
    <row r="156" spans="8:8" ht="12.75" customHeight="1" x14ac:dyDescent="0.15">
      <c r="H156" s="17"/>
    </row>
    <row r="157" spans="8:8" ht="12.75" customHeight="1" x14ac:dyDescent="0.15">
      <c r="H157" s="17"/>
    </row>
    <row r="158" spans="8:8" ht="12.75" customHeight="1" x14ac:dyDescent="0.15">
      <c r="H158" s="17"/>
    </row>
    <row r="159" spans="8:8" ht="12.75" customHeight="1" x14ac:dyDescent="0.15">
      <c r="H159" s="17"/>
    </row>
    <row r="160" spans="8:8" ht="12.75" customHeight="1" x14ac:dyDescent="0.15">
      <c r="H160" s="17"/>
    </row>
    <row r="161" spans="8:8" ht="12.75" customHeight="1" x14ac:dyDescent="0.15">
      <c r="H161" s="17"/>
    </row>
    <row r="162" spans="8:8" ht="12.75" customHeight="1" x14ac:dyDescent="0.15">
      <c r="H162" s="17"/>
    </row>
    <row r="163" spans="8:8" ht="12.75" customHeight="1" x14ac:dyDescent="0.15">
      <c r="H163" s="17"/>
    </row>
    <row r="164" spans="8:8" ht="12.75" customHeight="1" x14ac:dyDescent="0.15">
      <c r="H164" s="17"/>
    </row>
    <row r="165" spans="8:8" ht="12.75" customHeight="1" x14ac:dyDescent="0.15">
      <c r="H165" s="17"/>
    </row>
    <row r="166" spans="8:8" ht="12.75" customHeight="1" x14ac:dyDescent="0.15">
      <c r="H166" s="17"/>
    </row>
    <row r="167" spans="8:8" ht="12.75" customHeight="1" x14ac:dyDescent="0.15">
      <c r="H167" s="17"/>
    </row>
    <row r="168" spans="8:8" ht="12.75" customHeight="1" x14ac:dyDescent="0.15">
      <c r="H168" s="17"/>
    </row>
    <row r="169" spans="8:8" ht="12.75" customHeight="1" x14ac:dyDescent="0.15">
      <c r="H169" s="17"/>
    </row>
    <row r="170" spans="8:8" ht="12.75" customHeight="1" x14ac:dyDescent="0.15">
      <c r="H170" s="17"/>
    </row>
    <row r="171" spans="8:8" ht="12.75" customHeight="1" x14ac:dyDescent="0.15">
      <c r="H171" s="17"/>
    </row>
    <row r="172" spans="8:8" ht="12.75" customHeight="1" x14ac:dyDescent="0.15">
      <c r="H172" s="17"/>
    </row>
    <row r="173" spans="8:8" ht="12.75" customHeight="1" x14ac:dyDescent="0.15">
      <c r="H173" s="17"/>
    </row>
    <row r="174" spans="8:8" ht="12.75" customHeight="1" x14ac:dyDescent="0.15">
      <c r="H174" s="17"/>
    </row>
    <row r="175" spans="8:8" ht="12.75" customHeight="1" x14ac:dyDescent="0.15">
      <c r="H175" s="17"/>
    </row>
    <row r="176" spans="8:8" ht="12.75" customHeight="1" x14ac:dyDescent="0.15">
      <c r="H176" s="17"/>
    </row>
    <row r="177" spans="8:8" ht="12.75" customHeight="1" x14ac:dyDescent="0.15">
      <c r="H177" s="17"/>
    </row>
    <row r="178" spans="8:8" ht="12.75" customHeight="1" x14ac:dyDescent="0.15">
      <c r="H178" s="17"/>
    </row>
    <row r="179" spans="8:8" ht="12.75" customHeight="1" x14ac:dyDescent="0.15">
      <c r="H179" s="17"/>
    </row>
    <row r="180" spans="8:8" ht="12.75" customHeight="1" x14ac:dyDescent="0.15">
      <c r="H180" s="17"/>
    </row>
    <row r="181" spans="8:8" ht="12.75" customHeight="1" x14ac:dyDescent="0.15">
      <c r="H181" s="17"/>
    </row>
    <row r="182" spans="8:8" ht="12.75" customHeight="1" x14ac:dyDescent="0.15">
      <c r="H182" s="17"/>
    </row>
    <row r="183" spans="8:8" ht="12.75" customHeight="1" x14ac:dyDescent="0.15">
      <c r="H183" s="17"/>
    </row>
    <row r="184" spans="8:8" ht="12.75" customHeight="1" x14ac:dyDescent="0.15">
      <c r="H184" s="17"/>
    </row>
    <row r="185" spans="8:8" ht="12.75" customHeight="1" x14ac:dyDescent="0.15">
      <c r="H185" s="17"/>
    </row>
    <row r="186" spans="8:8" ht="12.75" customHeight="1" x14ac:dyDescent="0.15">
      <c r="H186" s="17"/>
    </row>
    <row r="187" spans="8:8" ht="12.75" customHeight="1" x14ac:dyDescent="0.15">
      <c r="H187" s="17"/>
    </row>
    <row r="188" spans="8:8" ht="12.75" customHeight="1" x14ac:dyDescent="0.15">
      <c r="H188" s="17"/>
    </row>
    <row r="189" spans="8:8" ht="12.75" customHeight="1" x14ac:dyDescent="0.15">
      <c r="H189" s="17"/>
    </row>
    <row r="190" spans="8:8" ht="15.75" customHeight="1" x14ac:dyDescent="0.15">
      <c r="H190" s="17"/>
    </row>
    <row r="191" spans="8:8" ht="15.75" customHeight="1" x14ac:dyDescent="0.15">
      <c r="H191" s="17"/>
    </row>
    <row r="192" spans="8:8" ht="15.75" customHeight="1" x14ac:dyDescent="0.15">
      <c r="H192" s="17"/>
    </row>
    <row r="193" spans="8:8" ht="15.75" customHeight="1" x14ac:dyDescent="0.15">
      <c r="H193" s="17"/>
    </row>
    <row r="194" spans="8:8" ht="15.75" customHeight="1" x14ac:dyDescent="0.15">
      <c r="H194" s="17"/>
    </row>
    <row r="195" spans="8:8" ht="15.75" customHeight="1" x14ac:dyDescent="0.15">
      <c r="H195" s="17"/>
    </row>
    <row r="196" spans="8:8" ht="15.75" customHeight="1" x14ac:dyDescent="0.15">
      <c r="H196" s="17"/>
    </row>
    <row r="197" spans="8:8" ht="15.75" customHeight="1" x14ac:dyDescent="0.15">
      <c r="H197" s="17"/>
    </row>
    <row r="198" spans="8:8" ht="15.75" customHeight="1" x14ac:dyDescent="0.15">
      <c r="H198" s="17"/>
    </row>
    <row r="199" spans="8:8" ht="15.75" customHeight="1" x14ac:dyDescent="0.15">
      <c r="H199" s="17"/>
    </row>
    <row r="200" spans="8:8" ht="15.75" customHeight="1" x14ac:dyDescent="0.15">
      <c r="H200" s="17"/>
    </row>
    <row r="201" spans="8:8" ht="15.75" customHeight="1" x14ac:dyDescent="0.15">
      <c r="H201" s="17"/>
    </row>
    <row r="202" spans="8:8" ht="15.75" customHeight="1" x14ac:dyDescent="0.15">
      <c r="H202" s="17"/>
    </row>
    <row r="203" spans="8:8" ht="15.75" customHeight="1" x14ac:dyDescent="0.15">
      <c r="H203" s="17"/>
    </row>
    <row r="204" spans="8:8" ht="15.75" customHeight="1" x14ac:dyDescent="0.15">
      <c r="H204" s="17"/>
    </row>
    <row r="205" spans="8:8" ht="15.75" customHeight="1" x14ac:dyDescent="0.15">
      <c r="H205" s="17"/>
    </row>
    <row r="206" spans="8:8" ht="15.75" customHeight="1" x14ac:dyDescent="0.15">
      <c r="H206" s="17"/>
    </row>
    <row r="207" spans="8:8" ht="15.75" customHeight="1" x14ac:dyDescent="0.15"/>
    <row r="208" spans="8:8" ht="15.75" customHeight="1" x14ac:dyDescent="0.15"/>
    <row r="209" ht="15.75" customHeight="1" x14ac:dyDescent="0.15"/>
    <row r="210" ht="15.75" customHeight="1" x14ac:dyDescent="0.15"/>
    <row r="211" ht="15.75" customHeight="1" x14ac:dyDescent="0.15"/>
    <row r="212" ht="15.75" customHeight="1" x14ac:dyDescent="0.15"/>
    <row r="213" ht="15.75" customHeight="1" x14ac:dyDescent="0.15"/>
    <row r="214" ht="15.75" customHeight="1" x14ac:dyDescent="0.15"/>
    <row r="215" ht="15.75" customHeight="1" x14ac:dyDescent="0.15"/>
    <row r="216" ht="15.75" customHeight="1" x14ac:dyDescent="0.15"/>
    <row r="217" ht="15.75" customHeight="1" x14ac:dyDescent="0.15"/>
    <row r="218" ht="15.75" customHeight="1" x14ac:dyDescent="0.15"/>
    <row r="219" ht="15.75" customHeight="1" x14ac:dyDescent="0.15"/>
    <row r="220" ht="15.75" customHeight="1" x14ac:dyDescent="0.15"/>
    <row r="221" ht="15.75" customHeight="1" x14ac:dyDescent="0.15"/>
    <row r="222" ht="15.75" customHeight="1" x14ac:dyDescent="0.15"/>
    <row r="223" ht="15.75" customHeight="1" x14ac:dyDescent="0.15"/>
    <row r="224" ht="15.75" customHeight="1" x14ac:dyDescent="0.15"/>
    <row r="225" ht="15.75" customHeight="1" x14ac:dyDescent="0.15"/>
    <row r="226" ht="15.75" customHeight="1" x14ac:dyDescent="0.15"/>
    <row r="227" ht="15.75" customHeight="1" x14ac:dyDescent="0.15"/>
    <row r="228" ht="15.75" customHeight="1" x14ac:dyDescent="0.15"/>
    <row r="229" ht="15.75" customHeight="1" x14ac:dyDescent="0.15"/>
    <row r="230" ht="15.75" customHeight="1" x14ac:dyDescent="0.15"/>
    <row r="231" ht="15.75" customHeight="1" x14ac:dyDescent="0.15"/>
    <row r="232" ht="15.75" customHeight="1" x14ac:dyDescent="0.15"/>
    <row r="233" ht="15.75" customHeight="1" x14ac:dyDescent="0.15"/>
    <row r="234" ht="15.75" customHeight="1" x14ac:dyDescent="0.15"/>
    <row r="235" ht="15.75" customHeight="1" x14ac:dyDescent="0.15"/>
    <row r="236" ht="15.75" customHeight="1" x14ac:dyDescent="0.15"/>
    <row r="237" ht="15.75" customHeight="1" x14ac:dyDescent="0.15"/>
    <row r="238" ht="15.75" customHeight="1" x14ac:dyDescent="0.15"/>
    <row r="239" ht="15.75" customHeight="1" x14ac:dyDescent="0.15"/>
    <row r="240" ht="15.75" customHeight="1" x14ac:dyDescent="0.15"/>
    <row r="241" ht="15.75" customHeight="1" x14ac:dyDescent="0.15"/>
    <row r="242" ht="15.75" customHeight="1" x14ac:dyDescent="0.15"/>
    <row r="243" ht="15.75" customHeight="1" x14ac:dyDescent="0.15"/>
    <row r="244" ht="15.75" customHeight="1" x14ac:dyDescent="0.15"/>
    <row r="245" ht="15.75" customHeight="1" x14ac:dyDescent="0.15"/>
    <row r="246" ht="15.75" customHeight="1" x14ac:dyDescent="0.15"/>
    <row r="247" ht="15.75" customHeight="1" x14ac:dyDescent="0.15"/>
    <row r="248" ht="15.75" customHeight="1" x14ac:dyDescent="0.15"/>
    <row r="249" ht="15.75" customHeight="1" x14ac:dyDescent="0.15"/>
    <row r="250" ht="15.75" customHeight="1" x14ac:dyDescent="0.15"/>
    <row r="251" ht="15.75" customHeight="1" x14ac:dyDescent="0.15"/>
    <row r="252" ht="15.75" customHeight="1" x14ac:dyDescent="0.15"/>
    <row r="253" ht="15.75" customHeight="1" x14ac:dyDescent="0.15"/>
    <row r="254" ht="15.75" customHeight="1" x14ac:dyDescent="0.15"/>
    <row r="255" ht="15.75" customHeight="1" x14ac:dyDescent="0.15"/>
    <row r="256" ht="15.75" customHeight="1" x14ac:dyDescent="0.15"/>
    <row r="257" ht="15.75" customHeight="1" x14ac:dyDescent="0.15"/>
    <row r="258" ht="15.75" customHeight="1" x14ac:dyDescent="0.15"/>
    <row r="259" ht="15.75" customHeight="1" x14ac:dyDescent="0.15"/>
    <row r="260" ht="15.75" customHeight="1" x14ac:dyDescent="0.15"/>
    <row r="261" ht="15.75" customHeight="1" x14ac:dyDescent="0.15"/>
    <row r="262" ht="15.75" customHeight="1" x14ac:dyDescent="0.15"/>
    <row r="263" ht="15.75" customHeight="1" x14ac:dyDescent="0.15"/>
    <row r="264" ht="15.75" customHeight="1" x14ac:dyDescent="0.15"/>
    <row r="265" ht="15.75" customHeight="1" x14ac:dyDescent="0.15"/>
    <row r="266" ht="15.75" customHeight="1" x14ac:dyDescent="0.15"/>
    <row r="267" ht="15.75" customHeight="1" x14ac:dyDescent="0.15"/>
    <row r="268" ht="15.75" customHeight="1" x14ac:dyDescent="0.15"/>
    <row r="269" ht="15.75" customHeight="1" x14ac:dyDescent="0.15"/>
    <row r="270" ht="15.75" customHeight="1" x14ac:dyDescent="0.15"/>
    <row r="271" ht="15.75" customHeight="1" x14ac:dyDescent="0.15"/>
    <row r="272" ht="15.75" customHeight="1" x14ac:dyDescent="0.15"/>
    <row r="273" ht="15.75" customHeight="1" x14ac:dyDescent="0.15"/>
    <row r="274" ht="15.75" customHeight="1" x14ac:dyDescent="0.15"/>
    <row r="275" ht="15.75" customHeight="1" x14ac:dyDescent="0.15"/>
    <row r="276" ht="15.75" customHeight="1" x14ac:dyDescent="0.15"/>
    <row r="277" ht="15.75" customHeight="1" x14ac:dyDescent="0.15"/>
    <row r="278" ht="15.75" customHeight="1" x14ac:dyDescent="0.15"/>
    <row r="279" ht="15.75" customHeight="1" x14ac:dyDescent="0.15"/>
    <row r="280" ht="15.75" customHeight="1" x14ac:dyDescent="0.15"/>
    <row r="281" ht="15.75" customHeight="1" x14ac:dyDescent="0.15"/>
    <row r="282" ht="15.75" customHeight="1" x14ac:dyDescent="0.15"/>
    <row r="283" ht="15.75" customHeight="1" x14ac:dyDescent="0.15"/>
    <row r="284" ht="15.75" customHeight="1" x14ac:dyDescent="0.15"/>
    <row r="285" ht="15.75" customHeight="1" x14ac:dyDescent="0.15"/>
    <row r="286" ht="15.75" customHeight="1" x14ac:dyDescent="0.15"/>
    <row r="287" ht="15.75" customHeight="1" x14ac:dyDescent="0.15"/>
    <row r="288" ht="15.75" customHeight="1" x14ac:dyDescent="0.15"/>
    <row r="289" ht="15.75" customHeight="1" x14ac:dyDescent="0.15"/>
    <row r="290" ht="15.75" customHeight="1" x14ac:dyDescent="0.15"/>
    <row r="291" ht="15.75" customHeight="1" x14ac:dyDescent="0.15"/>
    <row r="292" ht="15.75" customHeight="1" x14ac:dyDescent="0.15"/>
    <row r="293" ht="15.75" customHeight="1" x14ac:dyDescent="0.15"/>
    <row r="294" ht="15.75" customHeight="1" x14ac:dyDescent="0.15"/>
    <row r="295" ht="15.75" customHeight="1" x14ac:dyDescent="0.15"/>
    <row r="296" ht="15.75" customHeight="1" x14ac:dyDescent="0.15"/>
    <row r="297" ht="15.75" customHeight="1" x14ac:dyDescent="0.15"/>
    <row r="298" ht="15.75" customHeight="1" x14ac:dyDescent="0.15"/>
    <row r="299" ht="15.75" customHeight="1" x14ac:dyDescent="0.15"/>
    <row r="300" ht="15.75" customHeight="1" x14ac:dyDescent="0.15"/>
    <row r="301" ht="15.75" customHeight="1" x14ac:dyDescent="0.15"/>
    <row r="302" ht="15.75" customHeight="1" x14ac:dyDescent="0.15"/>
    <row r="303" ht="15.75" customHeight="1" x14ac:dyDescent="0.15"/>
    <row r="304" ht="15.75" customHeight="1" x14ac:dyDescent="0.15"/>
    <row r="305" ht="15.75" customHeight="1" x14ac:dyDescent="0.15"/>
    <row r="306" ht="15.75" customHeight="1" x14ac:dyDescent="0.15"/>
    <row r="307" ht="15.75" customHeight="1" x14ac:dyDescent="0.15"/>
    <row r="308" ht="15.75" customHeight="1" x14ac:dyDescent="0.15"/>
    <row r="309" ht="15.75" customHeight="1" x14ac:dyDescent="0.15"/>
    <row r="310" ht="15.75" customHeight="1" x14ac:dyDescent="0.15"/>
    <row r="311" ht="15.75" customHeight="1" x14ac:dyDescent="0.15"/>
    <row r="312" ht="15.75" customHeight="1" x14ac:dyDescent="0.15"/>
    <row r="313" ht="15.75" customHeight="1" x14ac:dyDescent="0.15"/>
    <row r="314" ht="15.75" customHeight="1" x14ac:dyDescent="0.15"/>
    <row r="315" ht="15.75" customHeight="1" x14ac:dyDescent="0.15"/>
    <row r="316" ht="15.75" customHeight="1" x14ac:dyDescent="0.15"/>
    <row r="317" ht="15.75" customHeight="1" x14ac:dyDescent="0.15"/>
    <row r="318" ht="15.75" customHeight="1" x14ac:dyDescent="0.15"/>
    <row r="319" ht="15.75" customHeight="1" x14ac:dyDescent="0.15"/>
    <row r="320" ht="15.75" customHeight="1" x14ac:dyDescent="0.15"/>
    <row r="321" ht="15.75" customHeight="1" x14ac:dyDescent="0.15"/>
    <row r="322" ht="15.75" customHeight="1" x14ac:dyDescent="0.15"/>
    <row r="323" ht="15.75" customHeight="1" x14ac:dyDescent="0.15"/>
    <row r="324" ht="15.75" customHeight="1" x14ac:dyDescent="0.15"/>
    <row r="325" ht="15.75" customHeight="1" x14ac:dyDescent="0.15"/>
    <row r="326" ht="15.75" customHeight="1" x14ac:dyDescent="0.15"/>
    <row r="327" ht="15.75" customHeight="1" x14ac:dyDescent="0.15"/>
    <row r="328" ht="15.75" customHeight="1" x14ac:dyDescent="0.15"/>
    <row r="329" ht="15.75" customHeight="1" x14ac:dyDescent="0.15"/>
    <row r="330" ht="15.75" customHeight="1" x14ac:dyDescent="0.15"/>
    <row r="331" ht="15.75" customHeight="1" x14ac:dyDescent="0.15"/>
    <row r="332" ht="15.75" customHeight="1" x14ac:dyDescent="0.15"/>
    <row r="333" ht="15.75" customHeight="1" x14ac:dyDescent="0.15"/>
    <row r="334" ht="15.75" customHeight="1" x14ac:dyDescent="0.15"/>
    <row r="335" ht="15.75" customHeight="1" x14ac:dyDescent="0.15"/>
    <row r="336" ht="15.75" customHeight="1" x14ac:dyDescent="0.15"/>
    <row r="337" ht="15.75" customHeight="1" x14ac:dyDescent="0.15"/>
    <row r="338" ht="15.75" customHeight="1" x14ac:dyDescent="0.15"/>
    <row r="339" ht="15.75" customHeight="1" x14ac:dyDescent="0.15"/>
    <row r="340" ht="15.75" customHeight="1" x14ac:dyDescent="0.15"/>
    <row r="341" ht="15.75" customHeight="1" x14ac:dyDescent="0.15"/>
    <row r="342" ht="15.75" customHeight="1" x14ac:dyDescent="0.15"/>
    <row r="343" ht="15.75" customHeight="1" x14ac:dyDescent="0.15"/>
    <row r="344" ht="15.75" customHeight="1" x14ac:dyDescent="0.15"/>
    <row r="345" ht="15.75" customHeight="1" x14ac:dyDescent="0.15"/>
    <row r="346" ht="15.75" customHeight="1" x14ac:dyDescent="0.15"/>
    <row r="347" ht="15.75" customHeight="1" x14ac:dyDescent="0.15"/>
    <row r="348" ht="15.75" customHeight="1" x14ac:dyDescent="0.15"/>
    <row r="349" ht="15.75" customHeight="1" x14ac:dyDescent="0.15"/>
    <row r="350" ht="15.75" customHeight="1" x14ac:dyDescent="0.15"/>
    <row r="351" ht="15.75" customHeight="1" x14ac:dyDescent="0.15"/>
    <row r="352" ht="15.75" customHeight="1" x14ac:dyDescent="0.15"/>
    <row r="353" ht="15.75" customHeight="1" x14ac:dyDescent="0.15"/>
    <row r="354" ht="15.75" customHeight="1" x14ac:dyDescent="0.15"/>
    <row r="355" ht="15.75" customHeight="1" x14ac:dyDescent="0.15"/>
    <row r="356" ht="15.75" customHeight="1" x14ac:dyDescent="0.15"/>
    <row r="357" ht="15.75" customHeight="1" x14ac:dyDescent="0.15"/>
    <row r="358" ht="15.75" customHeight="1" x14ac:dyDescent="0.15"/>
    <row r="359" ht="15.75" customHeight="1" x14ac:dyDescent="0.15"/>
    <row r="360" ht="15.75" customHeight="1" x14ac:dyDescent="0.15"/>
    <row r="361" ht="15.75" customHeight="1" x14ac:dyDescent="0.15"/>
    <row r="362" ht="15.75" customHeight="1" x14ac:dyDescent="0.15"/>
    <row r="363" ht="15.75" customHeight="1" x14ac:dyDescent="0.15"/>
    <row r="364" ht="15.75" customHeight="1" x14ac:dyDescent="0.15"/>
    <row r="365" ht="15.75" customHeight="1" x14ac:dyDescent="0.15"/>
    <row r="366" ht="15.75" customHeight="1" x14ac:dyDescent="0.15"/>
    <row r="367" ht="15.75" customHeight="1" x14ac:dyDescent="0.15"/>
    <row r="368" ht="15.75" customHeight="1" x14ac:dyDescent="0.15"/>
    <row r="369" ht="15.75" customHeight="1" x14ac:dyDescent="0.15"/>
    <row r="370" ht="15.75" customHeight="1" x14ac:dyDescent="0.15"/>
    <row r="371" ht="15.75" customHeight="1" x14ac:dyDescent="0.15"/>
    <row r="372" ht="15.75" customHeight="1" x14ac:dyDescent="0.15"/>
    <row r="373" ht="15.75" customHeight="1" x14ac:dyDescent="0.15"/>
    <row r="374" ht="15.75" customHeight="1" x14ac:dyDescent="0.15"/>
    <row r="375" ht="15.75" customHeight="1" x14ac:dyDescent="0.15"/>
    <row r="376" ht="15.75" customHeight="1" x14ac:dyDescent="0.15"/>
    <row r="377" ht="15.75" customHeight="1" x14ac:dyDescent="0.15"/>
    <row r="378" ht="15.75" customHeight="1" x14ac:dyDescent="0.15"/>
    <row r="379" ht="15.75" customHeight="1" x14ac:dyDescent="0.15"/>
    <row r="380" ht="15.75" customHeight="1" x14ac:dyDescent="0.15"/>
    <row r="381" ht="15.75" customHeight="1" x14ac:dyDescent="0.15"/>
    <row r="382" ht="15.75" customHeight="1" x14ac:dyDescent="0.15"/>
    <row r="383" ht="15.75" customHeight="1" x14ac:dyDescent="0.15"/>
    <row r="384" ht="15.75" customHeight="1" x14ac:dyDescent="0.15"/>
    <row r="385" ht="15.75" customHeight="1" x14ac:dyDescent="0.15"/>
    <row r="386" ht="15.75" customHeight="1" x14ac:dyDescent="0.15"/>
    <row r="387" ht="15.75" customHeight="1" x14ac:dyDescent="0.15"/>
    <row r="388" ht="15.75" customHeight="1" x14ac:dyDescent="0.15"/>
    <row r="389" ht="15.75" customHeight="1" x14ac:dyDescent="0.15"/>
    <row r="390" ht="15.75" customHeight="1" x14ac:dyDescent="0.15"/>
    <row r="391" ht="15.75" customHeight="1" x14ac:dyDescent="0.15"/>
    <row r="392" ht="15.75" customHeight="1" x14ac:dyDescent="0.15"/>
    <row r="393" ht="15.75" customHeight="1" x14ac:dyDescent="0.15"/>
    <row r="394" ht="15.75" customHeight="1" x14ac:dyDescent="0.15"/>
    <row r="395" ht="15.75" customHeight="1" x14ac:dyDescent="0.15"/>
    <row r="396" ht="15.75" customHeight="1" x14ac:dyDescent="0.15"/>
    <row r="397" ht="15.75" customHeight="1" x14ac:dyDescent="0.15"/>
    <row r="398" ht="15.75" customHeight="1" x14ac:dyDescent="0.15"/>
    <row r="399" ht="15.75" customHeight="1" x14ac:dyDescent="0.15"/>
    <row r="400" ht="15.75" customHeight="1" x14ac:dyDescent="0.15"/>
    <row r="401" ht="15.75" customHeight="1" x14ac:dyDescent="0.15"/>
    <row r="402" ht="15.75" customHeight="1" x14ac:dyDescent="0.15"/>
    <row r="403" ht="15.75" customHeight="1" x14ac:dyDescent="0.15"/>
    <row r="404" ht="15.75" customHeight="1" x14ac:dyDescent="0.15"/>
    <row r="405" ht="15.75" customHeight="1" x14ac:dyDescent="0.15"/>
    <row r="406" ht="15.75" customHeight="1" x14ac:dyDescent="0.15"/>
    <row r="407" ht="15.75" customHeight="1" x14ac:dyDescent="0.15"/>
    <row r="408" ht="15.75" customHeight="1" x14ac:dyDescent="0.15"/>
    <row r="409" ht="15.75" customHeight="1" x14ac:dyDescent="0.15"/>
    <row r="410" ht="15.75" customHeight="1" x14ac:dyDescent="0.15"/>
    <row r="411" ht="15.75" customHeight="1" x14ac:dyDescent="0.15"/>
    <row r="412" ht="15.75" customHeight="1" x14ac:dyDescent="0.15"/>
    <row r="413" ht="15.75" customHeight="1" x14ac:dyDescent="0.15"/>
    <row r="414" ht="15.75" customHeight="1" x14ac:dyDescent="0.15"/>
    <row r="415" ht="15.75" customHeight="1" x14ac:dyDescent="0.15"/>
    <row r="416" ht="15.75" customHeight="1" x14ac:dyDescent="0.15"/>
    <row r="417" ht="15.75" customHeight="1" x14ac:dyDescent="0.15"/>
    <row r="418" ht="15.75" customHeight="1" x14ac:dyDescent="0.15"/>
    <row r="419" ht="15.75" customHeight="1" x14ac:dyDescent="0.15"/>
    <row r="420" ht="15.75" customHeight="1" x14ac:dyDescent="0.15"/>
    <row r="421" ht="15.75" customHeight="1" x14ac:dyDescent="0.15"/>
    <row r="422" ht="15.75" customHeight="1" x14ac:dyDescent="0.15"/>
    <row r="423" ht="15.75" customHeight="1" x14ac:dyDescent="0.15"/>
    <row r="424" ht="15.75" customHeight="1" x14ac:dyDescent="0.15"/>
    <row r="425" ht="15.75" customHeight="1" x14ac:dyDescent="0.15"/>
    <row r="426" ht="15.75" customHeight="1" x14ac:dyDescent="0.15"/>
    <row r="427" ht="15.75" customHeight="1" x14ac:dyDescent="0.15"/>
    <row r="428" ht="15.75" customHeight="1" x14ac:dyDescent="0.15"/>
    <row r="429" ht="15.75" customHeight="1" x14ac:dyDescent="0.15"/>
    <row r="430" ht="15.75" customHeight="1" x14ac:dyDescent="0.15"/>
    <row r="431" ht="15.75" customHeight="1" x14ac:dyDescent="0.15"/>
    <row r="432" ht="15.75" customHeight="1" x14ac:dyDescent="0.15"/>
    <row r="433" ht="15.75" customHeight="1" x14ac:dyDescent="0.15"/>
    <row r="434" ht="15.75" customHeight="1" x14ac:dyDescent="0.15"/>
    <row r="435" ht="15.75" customHeight="1" x14ac:dyDescent="0.15"/>
    <row r="436" ht="15.75" customHeight="1" x14ac:dyDescent="0.15"/>
    <row r="437" ht="15.75" customHeight="1" x14ac:dyDescent="0.15"/>
    <row r="438" ht="15.75" customHeight="1" x14ac:dyDescent="0.15"/>
    <row r="439" ht="15.75" customHeight="1" x14ac:dyDescent="0.15"/>
    <row r="440" ht="15.75" customHeight="1" x14ac:dyDescent="0.15"/>
    <row r="441" ht="15.75" customHeight="1" x14ac:dyDescent="0.15"/>
    <row r="442" ht="15.75" customHeight="1" x14ac:dyDescent="0.15"/>
    <row r="443" ht="15.75" customHeight="1" x14ac:dyDescent="0.15"/>
    <row r="444" ht="15.75" customHeight="1" x14ac:dyDescent="0.15"/>
    <row r="445" ht="15.75" customHeight="1" x14ac:dyDescent="0.15"/>
    <row r="446" ht="15.75" customHeight="1" x14ac:dyDescent="0.15"/>
    <row r="447" ht="15.75" customHeight="1" x14ac:dyDescent="0.15"/>
    <row r="448" ht="15.75" customHeight="1" x14ac:dyDescent="0.15"/>
    <row r="449" ht="15.75" customHeight="1" x14ac:dyDescent="0.15"/>
    <row r="450" ht="15.75" customHeight="1" x14ac:dyDescent="0.15"/>
    <row r="451" ht="15.75" customHeight="1" x14ac:dyDescent="0.15"/>
    <row r="452" ht="15.75" customHeight="1" x14ac:dyDescent="0.15"/>
    <row r="453" ht="15.75" customHeight="1" x14ac:dyDescent="0.15"/>
    <row r="454" ht="15.75" customHeight="1" x14ac:dyDescent="0.15"/>
    <row r="455" ht="15.75" customHeight="1" x14ac:dyDescent="0.15"/>
    <row r="456" ht="15.75" customHeight="1" x14ac:dyDescent="0.15"/>
    <row r="457" ht="15.75" customHeight="1" x14ac:dyDescent="0.15"/>
    <row r="458" ht="15.75" customHeight="1" x14ac:dyDescent="0.15"/>
    <row r="459" ht="15.75" customHeight="1" x14ac:dyDescent="0.15"/>
    <row r="460" ht="15.75" customHeight="1" x14ac:dyDescent="0.15"/>
    <row r="461" ht="15.75" customHeight="1" x14ac:dyDescent="0.15"/>
    <row r="462" ht="15.75" customHeight="1" x14ac:dyDescent="0.15"/>
    <row r="463" ht="15.75" customHeight="1" x14ac:dyDescent="0.15"/>
    <row r="464" ht="15.75" customHeight="1" x14ac:dyDescent="0.15"/>
    <row r="465" ht="15.75" customHeight="1" x14ac:dyDescent="0.15"/>
    <row r="466" ht="15.75" customHeight="1" x14ac:dyDescent="0.15"/>
    <row r="467" ht="15.75" customHeight="1" x14ac:dyDescent="0.15"/>
    <row r="468" ht="15.75" customHeight="1" x14ac:dyDescent="0.15"/>
    <row r="469" ht="15.75" customHeight="1" x14ac:dyDescent="0.15"/>
    <row r="470" ht="15.75" customHeight="1" x14ac:dyDescent="0.15"/>
    <row r="471" ht="15.75" customHeight="1" x14ac:dyDescent="0.15"/>
    <row r="472" ht="15.75" customHeight="1" x14ac:dyDescent="0.15"/>
    <row r="473" ht="15.75" customHeight="1" x14ac:dyDescent="0.15"/>
    <row r="474" ht="15.75" customHeight="1" x14ac:dyDescent="0.15"/>
    <row r="475" ht="15.75" customHeight="1" x14ac:dyDescent="0.15"/>
    <row r="476" ht="15.75" customHeight="1" x14ac:dyDescent="0.15"/>
    <row r="477" ht="15.75" customHeight="1" x14ac:dyDescent="0.15"/>
    <row r="478" ht="15.75" customHeight="1" x14ac:dyDescent="0.15"/>
    <row r="479" ht="15.75" customHeight="1" x14ac:dyDescent="0.15"/>
    <row r="480" ht="15.75" customHeight="1" x14ac:dyDescent="0.15"/>
    <row r="481" ht="15.75" customHeight="1" x14ac:dyDescent="0.15"/>
    <row r="482" ht="15.75" customHeight="1" x14ac:dyDescent="0.15"/>
    <row r="483" ht="15.75" customHeight="1" x14ac:dyDescent="0.15"/>
    <row r="484" ht="15.75" customHeight="1" x14ac:dyDescent="0.15"/>
    <row r="485" ht="15.75" customHeight="1" x14ac:dyDescent="0.15"/>
    <row r="486" ht="15.75" customHeight="1" x14ac:dyDescent="0.15"/>
    <row r="487" ht="15.75" customHeight="1" x14ac:dyDescent="0.15"/>
    <row r="488" ht="15.75" customHeight="1" x14ac:dyDescent="0.15"/>
    <row r="489" ht="15.75" customHeight="1" x14ac:dyDescent="0.15"/>
    <row r="490" ht="15.75" customHeight="1" x14ac:dyDescent="0.15"/>
    <row r="491" ht="15.75" customHeight="1" x14ac:dyDescent="0.15"/>
    <row r="492" ht="15.75" customHeight="1" x14ac:dyDescent="0.15"/>
    <row r="493" ht="15.75" customHeight="1" x14ac:dyDescent="0.15"/>
    <row r="494" ht="15.75" customHeight="1" x14ac:dyDescent="0.15"/>
    <row r="495" ht="15.75" customHeight="1" x14ac:dyDescent="0.15"/>
    <row r="496" ht="15.75" customHeight="1" x14ac:dyDescent="0.15"/>
    <row r="497" ht="15.75" customHeight="1" x14ac:dyDescent="0.15"/>
    <row r="498" ht="15.75" customHeight="1" x14ac:dyDescent="0.15"/>
    <row r="499" ht="15.75" customHeight="1" x14ac:dyDescent="0.15"/>
    <row r="500" ht="15.75" customHeight="1" x14ac:dyDescent="0.15"/>
    <row r="501" ht="15.75" customHeight="1" x14ac:dyDescent="0.15"/>
    <row r="502" ht="15.75" customHeight="1" x14ac:dyDescent="0.15"/>
    <row r="503" ht="15.75" customHeight="1" x14ac:dyDescent="0.15"/>
    <row r="504" ht="15.75" customHeight="1" x14ac:dyDescent="0.15"/>
    <row r="505" ht="15.75" customHeight="1" x14ac:dyDescent="0.15"/>
    <row r="506" ht="15.75" customHeight="1" x14ac:dyDescent="0.15"/>
    <row r="507" ht="15.75" customHeight="1" x14ac:dyDescent="0.15"/>
    <row r="508" ht="15.75" customHeight="1" x14ac:dyDescent="0.15"/>
    <row r="509" ht="15.75" customHeight="1" x14ac:dyDescent="0.15"/>
    <row r="510" ht="15.75" customHeight="1" x14ac:dyDescent="0.15"/>
    <row r="511" ht="15.75" customHeight="1" x14ac:dyDescent="0.15"/>
    <row r="512" ht="15.75" customHeight="1" x14ac:dyDescent="0.15"/>
    <row r="513" ht="15.75" customHeight="1" x14ac:dyDescent="0.15"/>
    <row r="514" ht="15.75" customHeight="1" x14ac:dyDescent="0.15"/>
    <row r="515" ht="15.75" customHeight="1" x14ac:dyDescent="0.15"/>
    <row r="516" ht="15.75" customHeight="1" x14ac:dyDescent="0.15"/>
    <row r="517" ht="15.75" customHeight="1" x14ac:dyDescent="0.15"/>
    <row r="518" ht="15.75" customHeight="1" x14ac:dyDescent="0.15"/>
    <row r="519" ht="15.75" customHeight="1" x14ac:dyDescent="0.15"/>
    <row r="520" ht="15.75" customHeight="1" x14ac:dyDescent="0.15"/>
    <row r="521" ht="15.75" customHeight="1" x14ac:dyDescent="0.15"/>
    <row r="522" ht="15.75" customHeight="1" x14ac:dyDescent="0.15"/>
    <row r="523" ht="15.75" customHeight="1" x14ac:dyDescent="0.15"/>
    <row r="524" ht="15.75" customHeight="1" x14ac:dyDescent="0.15"/>
    <row r="525" ht="15.75" customHeight="1" x14ac:dyDescent="0.15"/>
    <row r="526" ht="15.75" customHeight="1" x14ac:dyDescent="0.15"/>
    <row r="527" ht="15.75" customHeight="1" x14ac:dyDescent="0.15"/>
    <row r="528" ht="15.75" customHeight="1" x14ac:dyDescent="0.15"/>
    <row r="529" ht="15.75" customHeight="1" x14ac:dyDescent="0.15"/>
    <row r="530" ht="15.75" customHeight="1" x14ac:dyDescent="0.15"/>
    <row r="531" ht="15.75" customHeight="1" x14ac:dyDescent="0.15"/>
    <row r="532" ht="15.75" customHeight="1" x14ac:dyDescent="0.15"/>
    <row r="533" ht="15.75" customHeight="1" x14ac:dyDescent="0.15"/>
    <row r="534" ht="15.75" customHeight="1" x14ac:dyDescent="0.15"/>
    <row r="535" ht="15.75" customHeight="1" x14ac:dyDescent="0.15"/>
    <row r="536" ht="15.75" customHeight="1" x14ac:dyDescent="0.15"/>
    <row r="537" ht="15.75" customHeight="1" x14ac:dyDescent="0.15"/>
    <row r="538" ht="15.75" customHeight="1" x14ac:dyDescent="0.15"/>
    <row r="539" ht="15.75" customHeight="1" x14ac:dyDescent="0.15"/>
    <row r="540" ht="15.75" customHeight="1" x14ac:dyDescent="0.15"/>
    <row r="541" ht="15.75" customHeight="1" x14ac:dyDescent="0.15"/>
    <row r="542" ht="15.75" customHeight="1" x14ac:dyDescent="0.15"/>
    <row r="543" ht="15.75" customHeight="1" x14ac:dyDescent="0.15"/>
    <row r="544" ht="15.75" customHeight="1" x14ac:dyDescent="0.15"/>
    <row r="545" ht="15.75" customHeight="1" x14ac:dyDescent="0.15"/>
    <row r="546" ht="15.75" customHeight="1" x14ac:dyDescent="0.15"/>
    <row r="547" ht="15.75" customHeight="1" x14ac:dyDescent="0.15"/>
    <row r="548" ht="15.75" customHeight="1" x14ac:dyDescent="0.15"/>
    <row r="549" ht="15.75" customHeight="1" x14ac:dyDescent="0.15"/>
    <row r="550" ht="15.75" customHeight="1" x14ac:dyDescent="0.15"/>
    <row r="551" ht="15.75" customHeight="1" x14ac:dyDescent="0.15"/>
    <row r="552" ht="15.75" customHeight="1" x14ac:dyDescent="0.15"/>
    <row r="553" ht="15.75" customHeight="1" x14ac:dyDescent="0.15"/>
    <row r="554" ht="15.75" customHeight="1" x14ac:dyDescent="0.15"/>
    <row r="555" ht="15.75" customHeight="1" x14ac:dyDescent="0.15"/>
    <row r="556" ht="15.75" customHeight="1" x14ac:dyDescent="0.15"/>
    <row r="557" ht="15.75" customHeight="1" x14ac:dyDescent="0.15"/>
    <row r="558" ht="15.75" customHeight="1" x14ac:dyDescent="0.15"/>
    <row r="559" ht="15.75" customHeight="1" x14ac:dyDescent="0.15"/>
    <row r="560" ht="15.75" customHeight="1" x14ac:dyDescent="0.15"/>
    <row r="561" ht="15.75" customHeight="1" x14ac:dyDescent="0.15"/>
    <row r="562" ht="15.75" customHeight="1" x14ac:dyDescent="0.15"/>
    <row r="563" ht="15.75" customHeight="1" x14ac:dyDescent="0.15"/>
    <row r="564" ht="15.75" customHeight="1" x14ac:dyDescent="0.15"/>
    <row r="565" ht="15.75" customHeight="1" x14ac:dyDescent="0.15"/>
    <row r="566" ht="15.75" customHeight="1" x14ac:dyDescent="0.15"/>
    <row r="567" ht="15.75" customHeight="1" x14ac:dyDescent="0.15"/>
    <row r="568" ht="15.75" customHeight="1" x14ac:dyDescent="0.15"/>
    <row r="569" ht="15.75" customHeight="1" x14ac:dyDescent="0.15"/>
    <row r="570" ht="15.75" customHeight="1" x14ac:dyDescent="0.15"/>
    <row r="571" ht="15.75" customHeight="1" x14ac:dyDescent="0.15"/>
    <row r="572" ht="15.75" customHeight="1" x14ac:dyDescent="0.15"/>
    <row r="573" ht="15.75" customHeight="1" x14ac:dyDescent="0.15"/>
    <row r="574" ht="15.75" customHeight="1" x14ac:dyDescent="0.15"/>
    <row r="575" ht="15.75" customHeight="1" x14ac:dyDescent="0.15"/>
    <row r="576" ht="15.75" customHeight="1" x14ac:dyDescent="0.15"/>
    <row r="577" ht="15.75" customHeight="1" x14ac:dyDescent="0.15"/>
    <row r="578" ht="15.75" customHeight="1" x14ac:dyDescent="0.15"/>
    <row r="579" ht="15.75" customHeight="1" x14ac:dyDescent="0.15"/>
    <row r="580" ht="15.75" customHeight="1" x14ac:dyDescent="0.15"/>
    <row r="581" ht="15.75" customHeight="1" x14ac:dyDescent="0.15"/>
    <row r="582" ht="15.75" customHeight="1" x14ac:dyDescent="0.15"/>
    <row r="583" ht="15.75" customHeight="1" x14ac:dyDescent="0.15"/>
    <row r="584" ht="15.75" customHeight="1" x14ac:dyDescent="0.15"/>
    <row r="585" ht="15.75" customHeight="1" x14ac:dyDescent="0.15"/>
    <row r="586" ht="15.75" customHeight="1" x14ac:dyDescent="0.15"/>
    <row r="587" ht="15.75" customHeight="1" x14ac:dyDescent="0.15"/>
    <row r="588" ht="15.75" customHeight="1" x14ac:dyDescent="0.15"/>
    <row r="589" ht="15.75" customHeight="1" x14ac:dyDescent="0.15"/>
    <row r="590" ht="15.75" customHeight="1" x14ac:dyDescent="0.15"/>
    <row r="591" ht="15.75" customHeight="1" x14ac:dyDescent="0.15"/>
    <row r="592" ht="15.75" customHeight="1" x14ac:dyDescent="0.15"/>
    <row r="593" ht="15.75" customHeight="1" x14ac:dyDescent="0.15"/>
    <row r="594" ht="15.75" customHeight="1" x14ac:dyDescent="0.15"/>
    <row r="595" ht="15.75" customHeight="1" x14ac:dyDescent="0.15"/>
    <row r="596" ht="15.75" customHeight="1" x14ac:dyDescent="0.15"/>
    <row r="597" ht="15.75" customHeight="1" x14ac:dyDescent="0.15"/>
    <row r="598" ht="15.75" customHeight="1" x14ac:dyDescent="0.15"/>
    <row r="599" ht="15.75" customHeight="1" x14ac:dyDescent="0.15"/>
    <row r="600" ht="15.75" customHeight="1" x14ac:dyDescent="0.15"/>
    <row r="601" ht="15.75" customHeight="1" x14ac:dyDescent="0.15"/>
    <row r="602" ht="15.75" customHeight="1" x14ac:dyDescent="0.15"/>
    <row r="603" ht="15.75" customHeight="1" x14ac:dyDescent="0.15"/>
    <row r="604" ht="15.75" customHeight="1" x14ac:dyDescent="0.15"/>
    <row r="605" ht="15.75" customHeight="1" x14ac:dyDescent="0.15"/>
    <row r="606" ht="15.75" customHeight="1" x14ac:dyDescent="0.15"/>
    <row r="607" ht="15.75" customHeight="1" x14ac:dyDescent="0.15"/>
    <row r="608" ht="15.75" customHeight="1" x14ac:dyDescent="0.15"/>
    <row r="609" ht="15.75" customHeight="1" x14ac:dyDescent="0.15"/>
    <row r="610" ht="15.75" customHeight="1" x14ac:dyDescent="0.15"/>
    <row r="611" ht="15.75" customHeight="1" x14ac:dyDescent="0.15"/>
    <row r="612" ht="15.75" customHeight="1" x14ac:dyDescent="0.15"/>
    <row r="613" ht="15.75" customHeight="1" x14ac:dyDescent="0.15"/>
    <row r="614" ht="15.75" customHeight="1" x14ac:dyDescent="0.15"/>
    <row r="615" ht="15.75" customHeight="1" x14ac:dyDescent="0.15"/>
    <row r="616" ht="15.75" customHeight="1" x14ac:dyDescent="0.15"/>
    <row r="617" ht="15.75" customHeight="1" x14ac:dyDescent="0.15"/>
    <row r="618" ht="15.75" customHeight="1" x14ac:dyDescent="0.15"/>
    <row r="619" ht="15.75" customHeight="1" x14ac:dyDescent="0.15"/>
    <row r="620" ht="15.75" customHeight="1" x14ac:dyDescent="0.15"/>
    <row r="621" ht="15.75" customHeight="1" x14ac:dyDescent="0.15"/>
    <row r="622" ht="15.75" customHeight="1" x14ac:dyDescent="0.15"/>
    <row r="623" ht="15.75" customHeight="1" x14ac:dyDescent="0.15"/>
    <row r="624" ht="15.75" customHeight="1" x14ac:dyDescent="0.15"/>
    <row r="625" ht="15.75" customHeight="1" x14ac:dyDescent="0.15"/>
    <row r="626" ht="15.75" customHeight="1" x14ac:dyDescent="0.15"/>
    <row r="627" ht="15.75" customHeight="1" x14ac:dyDescent="0.15"/>
    <row r="628" ht="15.75" customHeight="1" x14ac:dyDescent="0.15"/>
    <row r="629" ht="15.75" customHeight="1" x14ac:dyDescent="0.15"/>
    <row r="630" ht="15.75" customHeight="1" x14ac:dyDescent="0.15"/>
    <row r="631" ht="15.75" customHeight="1" x14ac:dyDescent="0.15"/>
    <row r="632" ht="15.75" customHeight="1" x14ac:dyDescent="0.15"/>
    <row r="633" ht="15.75" customHeight="1" x14ac:dyDescent="0.15"/>
    <row r="634" ht="15.75" customHeight="1" x14ac:dyDescent="0.15"/>
    <row r="635" ht="15.75" customHeight="1" x14ac:dyDescent="0.15"/>
    <row r="636" ht="15.75" customHeight="1" x14ac:dyDescent="0.15"/>
    <row r="637" ht="15.75" customHeight="1" x14ac:dyDescent="0.15"/>
    <row r="638" ht="15.75" customHeight="1" x14ac:dyDescent="0.15"/>
    <row r="639" ht="15.75" customHeight="1" x14ac:dyDescent="0.15"/>
    <row r="640" ht="15.75" customHeight="1" x14ac:dyDescent="0.15"/>
    <row r="641" ht="15.75" customHeight="1" x14ac:dyDescent="0.15"/>
    <row r="642" ht="15.75" customHeight="1" x14ac:dyDescent="0.15"/>
    <row r="643" ht="15.75" customHeight="1" x14ac:dyDescent="0.15"/>
    <row r="644" ht="15.75" customHeight="1" x14ac:dyDescent="0.15"/>
    <row r="645" ht="15.75" customHeight="1" x14ac:dyDescent="0.15"/>
    <row r="646" ht="15.75" customHeight="1" x14ac:dyDescent="0.15"/>
    <row r="647" ht="15.75" customHeight="1" x14ac:dyDescent="0.15"/>
    <row r="648" ht="15.75" customHeight="1" x14ac:dyDescent="0.15"/>
    <row r="649" ht="15.75" customHeight="1" x14ac:dyDescent="0.15"/>
    <row r="650" ht="15.75" customHeight="1" x14ac:dyDescent="0.15"/>
    <row r="651" ht="15.75" customHeight="1" x14ac:dyDescent="0.15"/>
    <row r="652" ht="15.75" customHeight="1" x14ac:dyDescent="0.15"/>
    <row r="653" ht="15.75" customHeight="1" x14ac:dyDescent="0.15"/>
    <row r="654" ht="15.75" customHeight="1" x14ac:dyDescent="0.15"/>
    <row r="655" ht="15.75" customHeight="1" x14ac:dyDescent="0.15"/>
    <row r="656" ht="15.75" customHeight="1" x14ac:dyDescent="0.15"/>
    <row r="657" ht="15.75" customHeight="1" x14ac:dyDescent="0.15"/>
    <row r="658" ht="15.75" customHeight="1" x14ac:dyDescent="0.15"/>
    <row r="659" ht="15.75" customHeight="1" x14ac:dyDescent="0.15"/>
    <row r="660" ht="15.75" customHeight="1" x14ac:dyDescent="0.15"/>
    <row r="661" ht="15.75" customHeight="1" x14ac:dyDescent="0.15"/>
    <row r="662" ht="15.75" customHeight="1" x14ac:dyDescent="0.15"/>
    <row r="663" ht="15.75" customHeight="1" x14ac:dyDescent="0.15"/>
    <row r="664" ht="15.75" customHeight="1" x14ac:dyDescent="0.15"/>
    <row r="665" ht="15.75" customHeight="1" x14ac:dyDescent="0.15"/>
    <row r="666" ht="15.75" customHeight="1" x14ac:dyDescent="0.15"/>
    <row r="667" ht="15.75" customHeight="1" x14ac:dyDescent="0.15"/>
    <row r="668" ht="15.75" customHeight="1" x14ac:dyDescent="0.15"/>
    <row r="669" ht="15.75" customHeight="1" x14ac:dyDescent="0.15"/>
    <row r="670" ht="15.75" customHeight="1" x14ac:dyDescent="0.15"/>
    <row r="671" ht="15.75" customHeight="1" x14ac:dyDescent="0.15"/>
    <row r="672" ht="15.75" customHeight="1" x14ac:dyDescent="0.15"/>
    <row r="673" ht="15.75" customHeight="1" x14ac:dyDescent="0.15"/>
    <row r="674" ht="15.75" customHeight="1" x14ac:dyDescent="0.15"/>
    <row r="675" ht="15.75" customHeight="1" x14ac:dyDescent="0.15"/>
    <row r="676" ht="15.75" customHeight="1" x14ac:dyDescent="0.15"/>
    <row r="677" ht="15.75" customHeight="1" x14ac:dyDescent="0.15"/>
    <row r="678" ht="15.75" customHeight="1" x14ac:dyDescent="0.15"/>
    <row r="679" ht="15.75" customHeight="1" x14ac:dyDescent="0.15"/>
    <row r="680" ht="15.75" customHeight="1" x14ac:dyDescent="0.15"/>
    <row r="681" ht="15.75" customHeight="1" x14ac:dyDescent="0.15"/>
    <row r="682" ht="15.75" customHeight="1" x14ac:dyDescent="0.15"/>
    <row r="683" ht="15.75" customHeight="1" x14ac:dyDescent="0.15"/>
    <row r="684" ht="15.75" customHeight="1" x14ac:dyDescent="0.15"/>
    <row r="685" ht="15.75" customHeight="1" x14ac:dyDescent="0.15"/>
    <row r="686" ht="15.75" customHeight="1" x14ac:dyDescent="0.15"/>
    <row r="687" ht="15.75" customHeight="1" x14ac:dyDescent="0.15"/>
    <row r="688" ht="15.75" customHeight="1" x14ac:dyDescent="0.15"/>
    <row r="689" ht="15.75" customHeight="1" x14ac:dyDescent="0.15"/>
    <row r="690" ht="15.75" customHeight="1" x14ac:dyDescent="0.15"/>
    <row r="691" ht="15.75" customHeight="1" x14ac:dyDescent="0.15"/>
    <row r="692" ht="15.75" customHeight="1" x14ac:dyDescent="0.15"/>
    <row r="693" ht="15.75" customHeight="1" x14ac:dyDescent="0.15"/>
    <row r="694" ht="15.75" customHeight="1" x14ac:dyDescent="0.15"/>
    <row r="695" ht="15.75" customHeight="1" x14ac:dyDescent="0.15"/>
    <row r="696" ht="15.75" customHeight="1" x14ac:dyDescent="0.15"/>
    <row r="697" ht="15.75" customHeight="1" x14ac:dyDescent="0.15"/>
    <row r="698" ht="15.75" customHeight="1" x14ac:dyDescent="0.15"/>
    <row r="699" ht="15.75" customHeight="1" x14ac:dyDescent="0.15"/>
    <row r="700" ht="15.75" customHeight="1" x14ac:dyDescent="0.15"/>
    <row r="701" ht="15.75" customHeight="1" x14ac:dyDescent="0.15"/>
    <row r="702" ht="15.75" customHeight="1" x14ac:dyDescent="0.15"/>
    <row r="703" ht="15.75" customHeight="1" x14ac:dyDescent="0.15"/>
    <row r="704" ht="15.75" customHeight="1" x14ac:dyDescent="0.15"/>
    <row r="705" ht="15.75" customHeight="1" x14ac:dyDescent="0.15"/>
    <row r="706" ht="15.75" customHeight="1" x14ac:dyDescent="0.15"/>
    <row r="707" ht="15.75" customHeight="1" x14ac:dyDescent="0.15"/>
    <row r="708" ht="15.75" customHeight="1" x14ac:dyDescent="0.15"/>
    <row r="709" ht="15.75" customHeight="1" x14ac:dyDescent="0.15"/>
    <row r="710" ht="15.75" customHeight="1" x14ac:dyDescent="0.15"/>
    <row r="711" ht="15.75" customHeight="1" x14ac:dyDescent="0.15"/>
    <row r="712" ht="15.75" customHeight="1" x14ac:dyDescent="0.15"/>
    <row r="713" ht="15.75" customHeight="1" x14ac:dyDescent="0.15"/>
    <row r="714" ht="15.75" customHeight="1" x14ac:dyDescent="0.15"/>
    <row r="715" ht="15.75" customHeight="1" x14ac:dyDescent="0.15"/>
    <row r="716" ht="15.75" customHeight="1" x14ac:dyDescent="0.15"/>
    <row r="717" ht="15.75" customHeight="1" x14ac:dyDescent="0.15"/>
    <row r="718" ht="15.75" customHeight="1" x14ac:dyDescent="0.15"/>
    <row r="719" ht="15.75" customHeight="1" x14ac:dyDescent="0.15"/>
    <row r="720" ht="15.75" customHeight="1" x14ac:dyDescent="0.15"/>
    <row r="721" ht="15.75" customHeight="1" x14ac:dyDescent="0.15"/>
    <row r="722" ht="15.75" customHeight="1" x14ac:dyDescent="0.15"/>
    <row r="723" ht="15.75" customHeight="1" x14ac:dyDescent="0.15"/>
    <row r="724" ht="15.75" customHeight="1" x14ac:dyDescent="0.15"/>
    <row r="725" ht="15.75" customHeight="1" x14ac:dyDescent="0.15"/>
    <row r="726" ht="15.75" customHeight="1" x14ac:dyDescent="0.15"/>
    <row r="727" ht="15.75" customHeight="1" x14ac:dyDescent="0.15"/>
    <row r="728" ht="15.75" customHeight="1" x14ac:dyDescent="0.15"/>
    <row r="729" ht="15.75" customHeight="1" x14ac:dyDescent="0.15"/>
    <row r="730" ht="15.75" customHeight="1" x14ac:dyDescent="0.15"/>
    <row r="731" ht="15.75" customHeight="1" x14ac:dyDescent="0.15"/>
    <row r="732" ht="15.75" customHeight="1" x14ac:dyDescent="0.15"/>
    <row r="733" ht="15.75" customHeight="1" x14ac:dyDescent="0.15"/>
    <row r="734" ht="15.75" customHeight="1" x14ac:dyDescent="0.15"/>
    <row r="735" ht="15.75" customHeight="1" x14ac:dyDescent="0.15"/>
    <row r="736" ht="15.75" customHeight="1" x14ac:dyDescent="0.15"/>
    <row r="737" ht="15.75" customHeight="1" x14ac:dyDescent="0.15"/>
    <row r="738" ht="15.75" customHeight="1" x14ac:dyDescent="0.15"/>
    <row r="739" ht="15.75" customHeight="1" x14ac:dyDescent="0.15"/>
    <row r="740" ht="15.75" customHeight="1" x14ac:dyDescent="0.15"/>
    <row r="741" ht="15.75" customHeight="1" x14ac:dyDescent="0.15"/>
    <row r="742" ht="15.75" customHeight="1" x14ac:dyDescent="0.15"/>
    <row r="743" ht="15.75" customHeight="1" x14ac:dyDescent="0.15"/>
    <row r="744" ht="15.75" customHeight="1" x14ac:dyDescent="0.15"/>
    <row r="745" ht="15.75" customHeight="1" x14ac:dyDescent="0.15"/>
    <row r="746" ht="15.75" customHeight="1" x14ac:dyDescent="0.15"/>
    <row r="747" ht="15.75" customHeight="1" x14ac:dyDescent="0.15"/>
    <row r="748" ht="15.75" customHeight="1" x14ac:dyDescent="0.15"/>
    <row r="749" ht="15.75" customHeight="1" x14ac:dyDescent="0.15"/>
    <row r="750" ht="15.75" customHeight="1" x14ac:dyDescent="0.15"/>
    <row r="751" ht="15.75" customHeight="1" x14ac:dyDescent="0.15"/>
    <row r="752" ht="15.75" customHeight="1" x14ac:dyDescent="0.15"/>
    <row r="753" ht="15.75" customHeight="1" x14ac:dyDescent="0.15"/>
    <row r="754" ht="15.75" customHeight="1" x14ac:dyDescent="0.15"/>
    <row r="755" ht="15.75" customHeight="1" x14ac:dyDescent="0.15"/>
    <row r="756" ht="15.75" customHeight="1" x14ac:dyDescent="0.15"/>
    <row r="757" ht="15.75" customHeight="1" x14ac:dyDescent="0.15"/>
    <row r="758" ht="15.75" customHeight="1" x14ac:dyDescent="0.15"/>
    <row r="759" ht="15.75" customHeight="1" x14ac:dyDescent="0.15"/>
    <row r="760" ht="15.75" customHeight="1" x14ac:dyDescent="0.15"/>
    <row r="761" ht="15.75" customHeight="1" x14ac:dyDescent="0.15"/>
    <row r="762" ht="15.75" customHeight="1" x14ac:dyDescent="0.15"/>
    <row r="763" ht="15.75" customHeight="1" x14ac:dyDescent="0.15"/>
    <row r="764" ht="15.75" customHeight="1" x14ac:dyDescent="0.15"/>
    <row r="765" ht="15.75" customHeight="1" x14ac:dyDescent="0.15"/>
    <row r="766" ht="15.75" customHeight="1" x14ac:dyDescent="0.15"/>
    <row r="767" ht="15.75" customHeight="1" x14ac:dyDescent="0.15"/>
    <row r="768" ht="15.75" customHeight="1" x14ac:dyDescent="0.15"/>
    <row r="769" ht="15.75" customHeight="1" x14ac:dyDescent="0.15"/>
    <row r="770" ht="15.75" customHeight="1" x14ac:dyDescent="0.15"/>
    <row r="771" ht="15.75" customHeight="1" x14ac:dyDescent="0.15"/>
    <row r="772" ht="15.75" customHeight="1" x14ac:dyDescent="0.15"/>
    <row r="773" ht="15.75" customHeight="1" x14ac:dyDescent="0.15"/>
    <row r="774" ht="15.75" customHeight="1" x14ac:dyDescent="0.15"/>
    <row r="775" ht="15.75" customHeight="1" x14ac:dyDescent="0.15"/>
    <row r="776" ht="15.75" customHeight="1" x14ac:dyDescent="0.15"/>
    <row r="777" ht="15.75" customHeight="1" x14ac:dyDescent="0.15"/>
    <row r="778" ht="15.75" customHeight="1" x14ac:dyDescent="0.15"/>
    <row r="779" ht="15.75" customHeight="1" x14ac:dyDescent="0.15"/>
    <row r="780" ht="15.75" customHeight="1" x14ac:dyDescent="0.15"/>
    <row r="781" ht="15.75" customHeight="1" x14ac:dyDescent="0.15"/>
    <row r="782" ht="15.75" customHeight="1" x14ac:dyDescent="0.15"/>
    <row r="783" ht="15.75" customHeight="1" x14ac:dyDescent="0.15"/>
    <row r="784" ht="15.75" customHeight="1" x14ac:dyDescent="0.15"/>
    <row r="785" ht="15.75" customHeight="1" x14ac:dyDescent="0.15"/>
    <row r="786" ht="15.75" customHeight="1" x14ac:dyDescent="0.15"/>
    <row r="787" ht="15.75" customHeight="1" x14ac:dyDescent="0.15"/>
    <row r="788" ht="15.75" customHeight="1" x14ac:dyDescent="0.15"/>
    <row r="789" ht="15.75" customHeight="1" x14ac:dyDescent="0.15"/>
    <row r="790" ht="15.75" customHeight="1" x14ac:dyDescent="0.15"/>
    <row r="791" ht="15.75" customHeight="1" x14ac:dyDescent="0.15"/>
    <row r="792" ht="15.75" customHeight="1" x14ac:dyDescent="0.15"/>
    <row r="793" ht="15.75" customHeight="1" x14ac:dyDescent="0.15"/>
    <row r="794" ht="15.75" customHeight="1" x14ac:dyDescent="0.15"/>
    <row r="795" ht="15.75" customHeight="1" x14ac:dyDescent="0.15"/>
    <row r="796" ht="15.75" customHeight="1" x14ac:dyDescent="0.15"/>
    <row r="797" ht="15.75" customHeight="1" x14ac:dyDescent="0.15"/>
    <row r="798" ht="15.75" customHeight="1" x14ac:dyDescent="0.15"/>
    <row r="799" ht="15.75" customHeight="1" x14ac:dyDescent="0.15"/>
    <row r="800" ht="15.75" customHeight="1" x14ac:dyDescent="0.15"/>
    <row r="801" ht="15.75" customHeight="1" x14ac:dyDescent="0.15"/>
    <row r="802" ht="15.75" customHeight="1" x14ac:dyDescent="0.15"/>
    <row r="803" ht="15.75" customHeight="1" x14ac:dyDescent="0.15"/>
    <row r="804" ht="15.75" customHeight="1" x14ac:dyDescent="0.15"/>
    <row r="805" ht="15.75" customHeight="1" x14ac:dyDescent="0.15"/>
    <row r="806" ht="15.75" customHeight="1" x14ac:dyDescent="0.15"/>
    <row r="807" ht="15.75" customHeight="1" x14ac:dyDescent="0.15"/>
    <row r="808" ht="15.75" customHeight="1" x14ac:dyDescent="0.15"/>
    <row r="809" ht="15.75" customHeight="1" x14ac:dyDescent="0.15"/>
    <row r="810" ht="15.75" customHeight="1" x14ac:dyDescent="0.15"/>
    <row r="811" ht="15.75" customHeight="1" x14ac:dyDescent="0.15"/>
    <row r="812" ht="15.75" customHeight="1" x14ac:dyDescent="0.15"/>
    <row r="813" ht="15.75" customHeight="1" x14ac:dyDescent="0.15"/>
    <row r="814" ht="15.75" customHeight="1" x14ac:dyDescent="0.15"/>
    <row r="815" ht="15.75" customHeight="1" x14ac:dyDescent="0.15"/>
    <row r="816" ht="15.75" customHeight="1" x14ac:dyDescent="0.15"/>
    <row r="817" ht="15.75" customHeight="1" x14ac:dyDescent="0.15"/>
    <row r="818" ht="15.75" customHeight="1" x14ac:dyDescent="0.15"/>
    <row r="819" ht="15.75" customHeight="1" x14ac:dyDescent="0.15"/>
    <row r="820" ht="15.75" customHeight="1" x14ac:dyDescent="0.15"/>
    <row r="821" ht="15.75" customHeight="1" x14ac:dyDescent="0.15"/>
    <row r="822" ht="15.75" customHeight="1" x14ac:dyDescent="0.15"/>
    <row r="823" ht="15.75" customHeight="1" x14ac:dyDescent="0.15"/>
    <row r="824" ht="15.75" customHeight="1" x14ac:dyDescent="0.15"/>
    <row r="825" ht="15.75" customHeight="1" x14ac:dyDescent="0.15"/>
    <row r="826" ht="15.75" customHeight="1" x14ac:dyDescent="0.15"/>
    <row r="827" ht="15.75" customHeight="1" x14ac:dyDescent="0.15"/>
    <row r="828" ht="15.75" customHeight="1" x14ac:dyDescent="0.15"/>
    <row r="829" ht="15.75" customHeight="1" x14ac:dyDescent="0.15"/>
    <row r="830" ht="15.75" customHeight="1" x14ac:dyDescent="0.15"/>
    <row r="831" ht="15.75" customHeight="1" x14ac:dyDescent="0.15"/>
    <row r="832" ht="15.75" customHeight="1" x14ac:dyDescent="0.15"/>
    <row r="833" ht="15.75" customHeight="1" x14ac:dyDescent="0.15"/>
    <row r="834" ht="15.75" customHeight="1" x14ac:dyDescent="0.15"/>
    <row r="835" ht="15.75" customHeight="1" x14ac:dyDescent="0.15"/>
    <row r="836" ht="15.75" customHeight="1" x14ac:dyDescent="0.15"/>
    <row r="837" ht="15.75" customHeight="1" x14ac:dyDescent="0.15"/>
    <row r="838" ht="15.75" customHeight="1" x14ac:dyDescent="0.15"/>
    <row r="839" ht="15.75" customHeight="1" x14ac:dyDescent="0.15"/>
    <row r="840" ht="15.75" customHeight="1" x14ac:dyDescent="0.15"/>
    <row r="841" ht="15.75" customHeight="1" x14ac:dyDescent="0.15"/>
    <row r="842" ht="15.75" customHeight="1" x14ac:dyDescent="0.15"/>
    <row r="843" ht="15.75" customHeight="1" x14ac:dyDescent="0.15"/>
    <row r="844" ht="15.75" customHeight="1" x14ac:dyDescent="0.15"/>
    <row r="845" ht="15.75" customHeight="1" x14ac:dyDescent="0.15"/>
    <row r="846" ht="15.75" customHeight="1" x14ac:dyDescent="0.15"/>
    <row r="847" ht="15.75" customHeight="1" x14ac:dyDescent="0.15"/>
    <row r="848" ht="15.75" customHeight="1" x14ac:dyDescent="0.15"/>
    <row r="849" ht="15.75" customHeight="1" x14ac:dyDescent="0.15"/>
    <row r="850" ht="15.75" customHeight="1" x14ac:dyDescent="0.15"/>
    <row r="851" ht="15.75" customHeight="1" x14ac:dyDescent="0.15"/>
    <row r="852" ht="15.75" customHeight="1" x14ac:dyDescent="0.15"/>
    <row r="853" ht="15.75" customHeight="1" x14ac:dyDescent="0.15"/>
  </sheetData>
  <dataValidations count="1">
    <dataValidation type="list" allowBlank="1" showErrorMessage="1" sqref="D7:D66">
      <formula1>"Travel,Accomodation,Food,Activity,Car"</formula1>
    </dataValidation>
  </dataValidations>
  <pageMargins left="0.7" right="0.7" top="0.75" bottom="0.75" header="0" footer="0"/>
  <pageSetup orientation="landscape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0"/>
  <sheetViews>
    <sheetView showGridLines="0" workbookViewId="0">
      <selection activeCell="A68" sqref="A68"/>
    </sheetView>
  </sheetViews>
  <sheetFormatPr baseColWidth="10" defaultRowHeight="13" x14ac:dyDescent="0.15"/>
  <cols>
    <col min="1" max="1" width="35" customWidth="1"/>
    <col min="3" max="3" width="38.6640625" customWidth="1"/>
    <col min="4" max="4" width="13.83203125" customWidth="1"/>
    <col min="5" max="5" width="13" customWidth="1"/>
    <col min="6" max="6" width="19.6640625" customWidth="1"/>
    <col min="7" max="7" width="19" customWidth="1"/>
    <col min="8" max="8" width="51" customWidth="1"/>
  </cols>
  <sheetData>
    <row r="1" spans="1:8" x14ac:dyDescent="0.15">
      <c r="A1" s="1" t="s">
        <v>0</v>
      </c>
      <c r="B1" s="2">
        <v>2300</v>
      </c>
    </row>
    <row r="2" spans="1:8" x14ac:dyDescent="0.15">
      <c r="A2" s="1" t="s">
        <v>1</v>
      </c>
      <c r="B2" s="2">
        <f>Table2[[#Totals],[Budget Cost ($CAD)]]</f>
        <v>2077</v>
      </c>
    </row>
    <row r="3" spans="1:8" x14ac:dyDescent="0.15">
      <c r="A3" s="3" t="s">
        <v>2</v>
      </c>
      <c r="B3" s="4">
        <f>B1-B2</f>
        <v>223</v>
      </c>
    </row>
    <row r="4" spans="1:8" x14ac:dyDescent="0.15">
      <c r="A4" s="5" t="s">
        <v>3</v>
      </c>
      <c r="B4" s="6">
        <f>Table2[[#Totals],[Actual Cost ($CAD)]]</f>
        <v>0</v>
      </c>
    </row>
    <row r="6" spans="1:8" x14ac:dyDescent="0.15">
      <c r="A6" s="31" t="s">
        <v>4</v>
      </c>
      <c r="B6" s="34" t="s">
        <v>5</v>
      </c>
      <c r="C6" s="34" t="s">
        <v>6</v>
      </c>
      <c r="D6" s="34" t="s">
        <v>7</v>
      </c>
      <c r="E6" s="34" t="s">
        <v>8</v>
      </c>
      <c r="F6" s="35" t="s">
        <v>9</v>
      </c>
      <c r="G6" s="34" t="s">
        <v>10</v>
      </c>
      <c r="H6" s="36" t="s">
        <v>11</v>
      </c>
    </row>
    <row r="7" spans="1:8" ht="27.75" customHeight="1" x14ac:dyDescent="0.15">
      <c r="A7" s="10" t="s">
        <v>167</v>
      </c>
      <c r="B7" s="57">
        <v>0.5</v>
      </c>
      <c r="C7" s="50" t="s">
        <v>57</v>
      </c>
      <c r="D7" s="50" t="s">
        <v>12</v>
      </c>
      <c r="E7" s="50"/>
      <c r="F7" s="59">
        <v>0</v>
      </c>
      <c r="G7" s="59"/>
      <c r="H7" s="60"/>
    </row>
    <row r="8" spans="1:8" ht="12.75" customHeight="1" x14ac:dyDescent="0.15">
      <c r="A8" s="10" t="s">
        <v>167</v>
      </c>
      <c r="B8" s="57">
        <v>0.54166666666666663</v>
      </c>
      <c r="C8" s="50" t="s">
        <v>148</v>
      </c>
      <c r="D8" s="50" t="s">
        <v>6</v>
      </c>
      <c r="E8" s="50" t="s">
        <v>149</v>
      </c>
      <c r="F8" s="59">
        <v>0</v>
      </c>
      <c r="G8" s="59"/>
      <c r="H8" s="60"/>
    </row>
    <row r="9" spans="1:8" ht="12.75" customHeight="1" x14ac:dyDescent="0.15">
      <c r="A9" s="10" t="s">
        <v>167</v>
      </c>
      <c r="B9" s="57">
        <v>0.58333333333333337</v>
      </c>
      <c r="C9" s="50"/>
      <c r="D9" s="50"/>
      <c r="E9" s="50"/>
      <c r="F9" s="59"/>
      <c r="G9" s="59"/>
      <c r="H9" s="60"/>
    </row>
    <row r="10" spans="1:8" ht="12.75" customHeight="1" x14ac:dyDescent="0.15">
      <c r="A10" s="10" t="s">
        <v>167</v>
      </c>
      <c r="B10" s="57">
        <v>0.625</v>
      </c>
      <c r="C10" s="50" t="s">
        <v>59</v>
      </c>
      <c r="D10" s="61" t="s">
        <v>6</v>
      </c>
      <c r="E10" s="61"/>
      <c r="F10" s="59">
        <v>0</v>
      </c>
      <c r="G10" s="59"/>
      <c r="H10" s="60"/>
    </row>
    <row r="11" spans="1:8" ht="12.75" customHeight="1" x14ac:dyDescent="0.15">
      <c r="A11" s="10" t="s">
        <v>167</v>
      </c>
      <c r="B11" s="57">
        <v>0.66666666666666663</v>
      </c>
      <c r="C11" s="50" t="s">
        <v>60</v>
      </c>
      <c r="D11" s="61" t="s">
        <v>12</v>
      </c>
      <c r="E11" s="61" t="s">
        <v>30</v>
      </c>
      <c r="F11" s="59">
        <v>30</v>
      </c>
      <c r="G11" s="59"/>
      <c r="H11" s="60"/>
    </row>
    <row r="12" spans="1:8" ht="12.75" customHeight="1" x14ac:dyDescent="0.15">
      <c r="A12" s="10" t="s">
        <v>167</v>
      </c>
      <c r="B12" s="57">
        <v>0.70833333333333337</v>
      </c>
      <c r="C12" s="50" t="s">
        <v>150</v>
      </c>
      <c r="D12" s="61" t="s">
        <v>12</v>
      </c>
      <c r="E12" s="61" t="s">
        <v>35</v>
      </c>
      <c r="F12" s="59">
        <v>30</v>
      </c>
      <c r="G12" s="59"/>
      <c r="H12" s="60"/>
    </row>
    <row r="13" spans="1:8" ht="25.5" customHeight="1" x14ac:dyDescent="0.15">
      <c r="A13" s="10" t="s">
        <v>167</v>
      </c>
      <c r="B13" s="57">
        <v>0.75</v>
      </c>
      <c r="C13" s="50" t="s">
        <v>62</v>
      </c>
      <c r="D13" s="61" t="s">
        <v>6</v>
      </c>
      <c r="E13" s="61" t="s">
        <v>106</v>
      </c>
      <c r="F13" s="59">
        <v>0</v>
      </c>
      <c r="G13" s="59"/>
      <c r="H13" s="60"/>
    </row>
    <row r="14" spans="1:8" ht="27.75" customHeight="1" x14ac:dyDescent="0.15">
      <c r="A14" s="10" t="s">
        <v>167</v>
      </c>
      <c r="B14" s="57">
        <v>0.79166666666666663</v>
      </c>
      <c r="C14" s="50" t="s">
        <v>63</v>
      </c>
      <c r="D14" s="50" t="s">
        <v>12</v>
      </c>
      <c r="E14" s="50" t="s">
        <v>106</v>
      </c>
      <c r="F14" s="59">
        <v>12</v>
      </c>
      <c r="G14" s="59"/>
      <c r="H14" s="60"/>
    </row>
    <row r="15" spans="1:8" ht="12.75" customHeight="1" x14ac:dyDescent="0.15">
      <c r="A15" s="10" t="s">
        <v>167</v>
      </c>
      <c r="B15" s="57">
        <v>0.83333333333333337</v>
      </c>
      <c r="C15" s="62" t="s">
        <v>17</v>
      </c>
      <c r="D15" s="62" t="s">
        <v>18</v>
      </c>
      <c r="E15" s="62" t="s">
        <v>106</v>
      </c>
      <c r="F15" s="63">
        <v>220</v>
      </c>
      <c r="G15" s="59"/>
      <c r="H15" s="60" t="s">
        <v>64</v>
      </c>
    </row>
    <row r="16" spans="1:8" ht="12.75" customHeight="1" thickBot="1" x14ac:dyDescent="0.2">
      <c r="A16" s="11" t="s">
        <v>167</v>
      </c>
      <c r="B16" s="64">
        <v>0.875</v>
      </c>
      <c r="C16" s="51" t="s">
        <v>20</v>
      </c>
      <c r="D16" s="58" t="s">
        <v>14</v>
      </c>
      <c r="E16" s="58"/>
      <c r="F16" s="59">
        <v>10</v>
      </c>
      <c r="G16" s="63"/>
      <c r="H16" s="65" t="s">
        <v>65</v>
      </c>
    </row>
    <row r="17" spans="1:8" ht="12.75" customHeight="1" thickTop="1" x14ac:dyDescent="0.15">
      <c r="A17" s="7" t="s">
        <v>168</v>
      </c>
      <c r="B17" s="52">
        <v>0.33333333333333331</v>
      </c>
      <c r="C17" s="66" t="s">
        <v>66</v>
      </c>
      <c r="D17" s="53" t="s">
        <v>12</v>
      </c>
      <c r="E17" s="53" t="s">
        <v>35</v>
      </c>
      <c r="F17" s="55">
        <v>10</v>
      </c>
      <c r="G17" s="55"/>
      <c r="H17" s="56"/>
    </row>
    <row r="18" spans="1:8" ht="12.75" customHeight="1" x14ac:dyDescent="0.15">
      <c r="A18" s="10" t="s">
        <v>168</v>
      </c>
      <c r="B18" s="57">
        <v>0.375</v>
      </c>
      <c r="C18" s="50" t="s">
        <v>136</v>
      </c>
      <c r="D18" s="58" t="s">
        <v>6</v>
      </c>
      <c r="E18" s="58" t="s">
        <v>151</v>
      </c>
      <c r="F18" s="59">
        <f>166*2</f>
        <v>332</v>
      </c>
      <c r="G18" s="59"/>
      <c r="H18" s="60"/>
    </row>
    <row r="19" spans="1:8" ht="12.75" customHeight="1" x14ac:dyDescent="0.15">
      <c r="A19" s="10" t="s">
        <v>168</v>
      </c>
      <c r="B19" s="57">
        <v>0.41666666666666669</v>
      </c>
      <c r="C19" s="50" t="s">
        <v>50</v>
      </c>
      <c r="D19" s="58" t="s">
        <v>6</v>
      </c>
      <c r="E19" s="58"/>
      <c r="F19" s="59">
        <f>76*2</f>
        <v>152</v>
      </c>
      <c r="G19" s="59"/>
      <c r="H19" s="60"/>
    </row>
    <row r="20" spans="1:8" ht="12.75" customHeight="1" x14ac:dyDescent="0.15">
      <c r="A20" s="10" t="s">
        <v>168</v>
      </c>
      <c r="B20" s="57">
        <v>0.45833333333333331</v>
      </c>
      <c r="C20" s="50" t="s">
        <v>67</v>
      </c>
      <c r="D20" s="61" t="s">
        <v>6</v>
      </c>
      <c r="E20" s="61"/>
      <c r="F20" s="59">
        <v>0</v>
      </c>
      <c r="G20" s="59"/>
      <c r="H20" s="60" t="s">
        <v>137</v>
      </c>
    </row>
    <row r="21" spans="1:8" ht="12.75" customHeight="1" x14ac:dyDescent="0.15">
      <c r="A21" s="10" t="s">
        <v>168</v>
      </c>
      <c r="B21" s="57">
        <v>0.5</v>
      </c>
      <c r="C21" s="51" t="s">
        <v>68</v>
      </c>
      <c r="D21" s="61" t="s">
        <v>12</v>
      </c>
      <c r="E21" s="61"/>
      <c r="F21" s="59">
        <v>0</v>
      </c>
      <c r="G21" s="59"/>
      <c r="H21" s="60"/>
    </row>
    <row r="22" spans="1:8" ht="12.75" customHeight="1" x14ac:dyDescent="0.15">
      <c r="A22" s="10" t="s">
        <v>168</v>
      </c>
      <c r="B22" s="57">
        <v>0.54166666666666663</v>
      </c>
      <c r="C22" s="50"/>
      <c r="D22" s="58"/>
      <c r="E22" s="58"/>
      <c r="F22" s="59"/>
      <c r="G22" s="59"/>
      <c r="H22" s="60"/>
    </row>
    <row r="23" spans="1:8" ht="12.75" customHeight="1" x14ac:dyDescent="0.15">
      <c r="A23" s="10" t="s">
        <v>168</v>
      </c>
      <c r="B23" s="57">
        <v>0.58333333333333337</v>
      </c>
      <c r="C23" s="50"/>
      <c r="D23" s="58"/>
      <c r="E23" s="58"/>
      <c r="F23" s="59"/>
      <c r="G23" s="59"/>
      <c r="H23" s="60"/>
    </row>
    <row r="24" spans="1:8" ht="12.75" customHeight="1" x14ac:dyDescent="0.15">
      <c r="A24" s="10" t="s">
        <v>168</v>
      </c>
      <c r="B24" s="57">
        <v>0.625</v>
      </c>
      <c r="C24" s="50" t="s">
        <v>69</v>
      </c>
      <c r="D24" s="61" t="s">
        <v>12</v>
      </c>
      <c r="E24" s="61" t="s">
        <v>40</v>
      </c>
      <c r="F24" s="59">
        <v>50</v>
      </c>
      <c r="G24" s="59"/>
      <c r="H24" s="60"/>
    </row>
    <row r="25" spans="1:8" ht="12.75" customHeight="1" x14ac:dyDescent="0.15">
      <c r="A25" s="10" t="s">
        <v>168</v>
      </c>
      <c r="B25" s="57">
        <v>0.66666666666666663</v>
      </c>
      <c r="C25" s="50"/>
      <c r="D25" s="61"/>
      <c r="E25" s="61"/>
      <c r="F25" s="59"/>
      <c r="G25" s="59"/>
      <c r="H25" s="60"/>
    </row>
    <row r="26" spans="1:8" ht="12.75" customHeight="1" x14ac:dyDescent="0.15">
      <c r="A26" s="10" t="s">
        <v>168</v>
      </c>
      <c r="B26" s="57">
        <v>0.70833333333333337</v>
      </c>
      <c r="C26" s="50" t="s">
        <v>70</v>
      </c>
      <c r="D26" s="61" t="s">
        <v>6</v>
      </c>
      <c r="E26" s="61" t="s">
        <v>71</v>
      </c>
      <c r="F26" s="59">
        <v>15</v>
      </c>
      <c r="G26" s="59"/>
      <c r="H26" s="60"/>
    </row>
    <row r="27" spans="1:8" ht="12.75" customHeight="1" x14ac:dyDescent="0.15">
      <c r="A27" s="10" t="s">
        <v>168</v>
      </c>
      <c r="B27" s="57">
        <v>0.75</v>
      </c>
      <c r="C27" s="50" t="s">
        <v>72</v>
      </c>
      <c r="D27" s="61" t="s">
        <v>12</v>
      </c>
      <c r="E27" s="61" t="s">
        <v>37</v>
      </c>
      <c r="F27" s="59">
        <v>100</v>
      </c>
      <c r="G27" s="59"/>
      <c r="H27" s="60"/>
    </row>
    <row r="28" spans="1:8" ht="12.75" customHeight="1" x14ac:dyDescent="0.15">
      <c r="A28" s="10" t="s">
        <v>168</v>
      </c>
      <c r="B28" s="57">
        <v>0.79166666666666663</v>
      </c>
      <c r="C28" s="50"/>
      <c r="D28" s="61"/>
      <c r="E28" s="61"/>
      <c r="F28" s="59"/>
      <c r="G28" s="59"/>
      <c r="H28" s="60"/>
    </row>
    <row r="29" spans="1:8" ht="12.75" customHeight="1" x14ac:dyDescent="0.15">
      <c r="A29" s="10" t="s">
        <v>168</v>
      </c>
      <c r="B29" s="57">
        <v>0.83333333333333337</v>
      </c>
      <c r="C29" s="62" t="s">
        <v>17</v>
      </c>
      <c r="D29" s="62" t="s">
        <v>18</v>
      </c>
      <c r="E29" s="62" t="s">
        <v>61</v>
      </c>
      <c r="F29" s="63">
        <v>220</v>
      </c>
      <c r="G29" s="59"/>
      <c r="H29" s="60" t="s">
        <v>64</v>
      </c>
    </row>
    <row r="30" spans="1:8" ht="12.75" customHeight="1" thickBot="1" x14ac:dyDescent="0.2">
      <c r="A30" s="11" t="s">
        <v>168</v>
      </c>
      <c r="B30" s="64">
        <v>0.875</v>
      </c>
      <c r="C30" s="51" t="s">
        <v>20</v>
      </c>
      <c r="D30" s="58" t="s">
        <v>14</v>
      </c>
      <c r="E30" s="58"/>
      <c r="F30" s="59">
        <v>10</v>
      </c>
      <c r="G30" s="63"/>
      <c r="H30" s="65" t="s">
        <v>65</v>
      </c>
    </row>
    <row r="31" spans="1:8" ht="12.75" customHeight="1" thickTop="1" x14ac:dyDescent="0.15">
      <c r="A31" s="7" t="s">
        <v>169</v>
      </c>
      <c r="B31" s="52">
        <v>0.33333333333333331</v>
      </c>
      <c r="C31" s="66" t="s">
        <v>21</v>
      </c>
      <c r="D31" s="54" t="s">
        <v>12</v>
      </c>
      <c r="E31" s="54"/>
      <c r="F31" s="55">
        <v>0</v>
      </c>
      <c r="G31" s="55"/>
      <c r="H31" s="56"/>
    </row>
    <row r="32" spans="1:8" ht="12.75" customHeight="1" x14ac:dyDescent="0.15">
      <c r="A32" s="10" t="s">
        <v>169</v>
      </c>
      <c r="B32" s="57">
        <v>0.375</v>
      </c>
      <c r="C32" s="50" t="s">
        <v>152</v>
      </c>
      <c r="D32" s="61" t="s">
        <v>6</v>
      </c>
      <c r="E32" s="61" t="s">
        <v>151</v>
      </c>
      <c r="F32" s="59">
        <v>0</v>
      </c>
      <c r="G32" s="59"/>
      <c r="H32" s="60" t="s">
        <v>141</v>
      </c>
    </row>
    <row r="33" spans="1:8" ht="12.75" customHeight="1" x14ac:dyDescent="0.15">
      <c r="A33" s="10" t="s">
        <v>169</v>
      </c>
      <c r="B33" s="57">
        <v>0.41666666666666669</v>
      </c>
      <c r="C33" s="50"/>
      <c r="D33" s="61"/>
      <c r="E33" s="61"/>
      <c r="F33" s="59"/>
      <c r="G33" s="59"/>
      <c r="H33" s="60"/>
    </row>
    <row r="34" spans="1:8" ht="12.75" customHeight="1" x14ac:dyDescent="0.15">
      <c r="A34" s="10" t="s">
        <v>169</v>
      </c>
      <c r="B34" s="57">
        <v>0.45833333333333331</v>
      </c>
      <c r="C34" s="50"/>
      <c r="D34" s="61"/>
      <c r="E34" s="61"/>
      <c r="F34" s="59"/>
      <c r="G34" s="59"/>
      <c r="H34" s="60"/>
    </row>
    <row r="35" spans="1:8" ht="12.75" customHeight="1" x14ac:dyDescent="0.15">
      <c r="A35" s="10" t="s">
        <v>169</v>
      </c>
      <c r="B35" s="57">
        <v>0.5</v>
      </c>
      <c r="C35" s="50" t="s">
        <v>73</v>
      </c>
      <c r="D35" s="61" t="s">
        <v>12</v>
      </c>
      <c r="E35" s="61" t="s">
        <v>154</v>
      </c>
      <c r="F35" s="59">
        <v>25</v>
      </c>
      <c r="G35" s="59"/>
      <c r="H35" s="60"/>
    </row>
    <row r="36" spans="1:8" ht="12.75" customHeight="1" x14ac:dyDescent="0.15">
      <c r="A36" s="10" t="s">
        <v>169</v>
      </c>
      <c r="B36" s="57">
        <v>0.54166666666666663</v>
      </c>
      <c r="C36" s="50"/>
      <c r="D36" s="50"/>
      <c r="E36" s="50"/>
      <c r="F36" s="59"/>
      <c r="G36" s="59"/>
      <c r="H36" s="60"/>
    </row>
    <row r="37" spans="1:8" ht="12.75" customHeight="1" x14ac:dyDescent="0.15">
      <c r="A37" s="10" t="s">
        <v>169</v>
      </c>
      <c r="B37" s="57">
        <v>0.58333333333333337</v>
      </c>
      <c r="C37" s="50" t="s">
        <v>74</v>
      </c>
      <c r="D37" s="50" t="s">
        <v>6</v>
      </c>
      <c r="E37" s="50" t="s">
        <v>88</v>
      </c>
      <c r="F37" s="59">
        <v>0</v>
      </c>
      <c r="G37" s="59"/>
      <c r="H37" s="60" t="s">
        <v>141</v>
      </c>
    </row>
    <row r="38" spans="1:8" ht="12.75" customHeight="1" x14ac:dyDescent="0.15">
      <c r="A38" s="10" t="s">
        <v>169</v>
      </c>
      <c r="B38" s="57">
        <v>0.625</v>
      </c>
      <c r="C38" s="50" t="s">
        <v>155</v>
      </c>
      <c r="D38" s="50" t="s">
        <v>6</v>
      </c>
      <c r="E38" s="50" t="s">
        <v>153</v>
      </c>
      <c r="F38" s="59">
        <v>0</v>
      </c>
      <c r="G38" s="59"/>
      <c r="H38" s="60" t="s">
        <v>141</v>
      </c>
    </row>
    <row r="39" spans="1:8" ht="12.75" customHeight="1" x14ac:dyDescent="0.15">
      <c r="A39" s="10" t="s">
        <v>169</v>
      </c>
      <c r="B39" s="57">
        <v>0.66666666666666663</v>
      </c>
      <c r="C39" s="50" t="s">
        <v>126</v>
      </c>
      <c r="D39" s="50" t="s">
        <v>6</v>
      </c>
      <c r="E39" s="50" t="s">
        <v>156</v>
      </c>
      <c r="F39" s="59">
        <v>15</v>
      </c>
      <c r="G39" s="59"/>
      <c r="H39" s="60"/>
    </row>
    <row r="40" spans="1:8" ht="12.75" customHeight="1" x14ac:dyDescent="0.15">
      <c r="A40" s="10" t="s">
        <v>169</v>
      </c>
      <c r="B40" s="57">
        <v>0.70833333333333337</v>
      </c>
      <c r="C40" s="51" t="s">
        <v>75</v>
      </c>
      <c r="D40" s="50" t="s">
        <v>12</v>
      </c>
      <c r="E40" s="50" t="s">
        <v>30</v>
      </c>
      <c r="F40" s="59">
        <v>45</v>
      </c>
      <c r="G40" s="59"/>
      <c r="H40" s="60"/>
    </row>
    <row r="41" spans="1:8" ht="26.25" customHeight="1" x14ac:dyDescent="0.15">
      <c r="A41" s="10" t="s">
        <v>169</v>
      </c>
      <c r="B41" s="57">
        <v>0.75</v>
      </c>
      <c r="C41" s="50" t="s">
        <v>76</v>
      </c>
      <c r="D41" s="50" t="s">
        <v>6</v>
      </c>
      <c r="E41" s="50" t="s">
        <v>77</v>
      </c>
      <c r="F41" s="59">
        <f>30*2</f>
        <v>60</v>
      </c>
      <c r="G41" s="59"/>
      <c r="H41" s="60"/>
    </row>
    <row r="42" spans="1:8" ht="12.75" customHeight="1" x14ac:dyDescent="0.15">
      <c r="A42" s="10" t="s">
        <v>169</v>
      </c>
      <c r="B42" s="57">
        <v>0.79166666666666663</v>
      </c>
      <c r="C42" s="50" t="s">
        <v>78</v>
      </c>
      <c r="D42" s="61" t="s">
        <v>6</v>
      </c>
      <c r="E42" s="61" t="s">
        <v>101</v>
      </c>
      <c r="F42" s="59">
        <v>0</v>
      </c>
      <c r="G42" s="59"/>
      <c r="H42" s="60" t="s">
        <v>139</v>
      </c>
    </row>
    <row r="43" spans="1:8" ht="12.75" customHeight="1" x14ac:dyDescent="0.15">
      <c r="A43" s="10" t="s">
        <v>169</v>
      </c>
      <c r="B43" s="57">
        <v>0.83333333333333337</v>
      </c>
      <c r="C43" s="62" t="s">
        <v>17</v>
      </c>
      <c r="D43" s="62" t="s">
        <v>18</v>
      </c>
      <c r="E43" s="62" t="s">
        <v>35</v>
      </c>
      <c r="F43" s="63">
        <v>220</v>
      </c>
      <c r="G43" s="59"/>
      <c r="H43" s="60" t="s">
        <v>64</v>
      </c>
    </row>
    <row r="44" spans="1:8" ht="12.75" customHeight="1" thickBot="1" x14ac:dyDescent="0.2">
      <c r="A44" s="11" t="s">
        <v>169</v>
      </c>
      <c r="B44" s="64">
        <v>0.875</v>
      </c>
      <c r="C44" s="51" t="s">
        <v>20</v>
      </c>
      <c r="D44" s="58" t="s">
        <v>14</v>
      </c>
      <c r="E44" s="58"/>
      <c r="F44" s="59">
        <v>10</v>
      </c>
      <c r="G44" s="63"/>
      <c r="H44" s="65" t="s">
        <v>65</v>
      </c>
    </row>
    <row r="45" spans="1:8" ht="12.75" customHeight="1" thickTop="1" x14ac:dyDescent="0.15">
      <c r="A45" s="7" t="s">
        <v>170</v>
      </c>
      <c r="B45" s="52">
        <v>0.33333333333333331</v>
      </c>
      <c r="C45" s="53" t="s">
        <v>21</v>
      </c>
      <c r="D45" s="54" t="s">
        <v>12</v>
      </c>
      <c r="E45" s="54"/>
      <c r="F45" s="55">
        <v>0</v>
      </c>
      <c r="G45" s="55"/>
      <c r="H45" s="56"/>
    </row>
    <row r="46" spans="1:8" ht="18" customHeight="1" x14ac:dyDescent="0.15">
      <c r="A46" s="10" t="s">
        <v>170</v>
      </c>
      <c r="B46" s="57">
        <v>0.375</v>
      </c>
      <c r="C46" s="51"/>
      <c r="D46" s="58"/>
      <c r="E46" s="58"/>
      <c r="F46" s="59"/>
      <c r="G46" s="59"/>
      <c r="H46" s="60"/>
    </row>
    <row r="47" spans="1:8" ht="12.75" customHeight="1" x14ac:dyDescent="0.15">
      <c r="A47" s="10" t="s">
        <v>170</v>
      </c>
      <c r="B47" s="57">
        <v>0.41666666666666669</v>
      </c>
      <c r="C47" s="51" t="s">
        <v>79</v>
      </c>
      <c r="D47" s="58" t="s">
        <v>6</v>
      </c>
      <c r="E47" s="58" t="s">
        <v>80</v>
      </c>
      <c r="F47" s="59">
        <f>20*2</f>
        <v>40</v>
      </c>
      <c r="G47" s="59"/>
      <c r="H47" s="60" t="s">
        <v>138</v>
      </c>
    </row>
    <row r="48" spans="1:8" ht="12.75" customHeight="1" x14ac:dyDescent="0.15">
      <c r="A48" s="10" t="s">
        <v>170</v>
      </c>
      <c r="B48" s="57">
        <v>0.45833333333333331</v>
      </c>
      <c r="C48" s="50" t="s">
        <v>81</v>
      </c>
      <c r="D48" s="50" t="s">
        <v>6</v>
      </c>
      <c r="E48" s="50" t="s">
        <v>82</v>
      </c>
      <c r="F48" s="59">
        <v>0</v>
      </c>
      <c r="G48" s="59"/>
      <c r="H48" s="60" t="s">
        <v>141</v>
      </c>
    </row>
    <row r="49" spans="1:8" ht="26.25" customHeight="1" x14ac:dyDescent="0.15">
      <c r="A49" s="10" t="s">
        <v>170</v>
      </c>
      <c r="B49" s="57">
        <v>0.5</v>
      </c>
      <c r="C49" s="50" t="s">
        <v>83</v>
      </c>
      <c r="D49" s="50" t="s">
        <v>12</v>
      </c>
      <c r="E49" s="50" t="s">
        <v>47</v>
      </c>
      <c r="F49" s="59">
        <v>35</v>
      </c>
      <c r="G49" s="59"/>
      <c r="H49" s="60"/>
    </row>
    <row r="50" spans="1:8" ht="12.75" customHeight="1" x14ac:dyDescent="0.15">
      <c r="A50" s="10" t="s">
        <v>170</v>
      </c>
      <c r="B50" s="57">
        <v>0.54166666666666663</v>
      </c>
      <c r="C50" s="50" t="s">
        <v>128</v>
      </c>
      <c r="D50" s="50" t="s">
        <v>6</v>
      </c>
      <c r="E50" s="50" t="s">
        <v>23</v>
      </c>
      <c r="F50" s="59">
        <v>10</v>
      </c>
      <c r="G50" s="59"/>
      <c r="H50" s="60"/>
    </row>
    <row r="51" spans="1:8" ht="36.75" customHeight="1" x14ac:dyDescent="0.15">
      <c r="A51" s="10" t="s">
        <v>170</v>
      </c>
      <c r="B51" s="57">
        <v>0.58333333333333337</v>
      </c>
      <c r="C51" s="50" t="s">
        <v>127</v>
      </c>
      <c r="D51" s="61" t="s">
        <v>6</v>
      </c>
      <c r="E51" s="61" t="s">
        <v>156</v>
      </c>
      <c r="F51" s="59">
        <v>0</v>
      </c>
      <c r="G51" s="59"/>
      <c r="H51" s="60" t="s">
        <v>84</v>
      </c>
    </row>
    <row r="52" spans="1:8" ht="12.75" customHeight="1" x14ac:dyDescent="0.15">
      <c r="A52" s="10" t="s">
        <v>170</v>
      </c>
      <c r="B52" s="57">
        <v>0.625</v>
      </c>
      <c r="C52" s="50" t="s">
        <v>85</v>
      </c>
      <c r="D52" s="61" t="s">
        <v>6</v>
      </c>
      <c r="E52" s="61" t="s">
        <v>86</v>
      </c>
      <c r="F52" s="59">
        <f>20*2</f>
        <v>40</v>
      </c>
      <c r="G52" s="59"/>
      <c r="H52" s="60"/>
    </row>
    <row r="53" spans="1:8" ht="12.75" customHeight="1" x14ac:dyDescent="0.15">
      <c r="A53" s="10" t="s">
        <v>170</v>
      </c>
      <c r="B53" s="57">
        <v>0.66666666666666663</v>
      </c>
      <c r="C53" s="50" t="s">
        <v>87</v>
      </c>
      <c r="D53" s="61" t="s">
        <v>6</v>
      </c>
      <c r="E53" s="61" t="s">
        <v>110</v>
      </c>
      <c r="F53" s="59">
        <f>8*2</f>
        <v>16</v>
      </c>
      <c r="G53" s="59"/>
      <c r="H53" s="60"/>
    </row>
    <row r="54" spans="1:8" ht="12.75" customHeight="1" x14ac:dyDescent="0.15">
      <c r="A54" s="10" t="s">
        <v>170</v>
      </c>
      <c r="B54" s="57">
        <v>0.70833333333333337</v>
      </c>
      <c r="C54" s="50" t="s">
        <v>89</v>
      </c>
      <c r="D54" s="61" t="s">
        <v>6</v>
      </c>
      <c r="E54" s="61" t="s">
        <v>106</v>
      </c>
      <c r="F54" s="59">
        <f>20*2</f>
        <v>40</v>
      </c>
      <c r="G54" s="59"/>
      <c r="H54" s="60"/>
    </row>
    <row r="55" spans="1:8" ht="12.75" customHeight="1" x14ac:dyDescent="0.15">
      <c r="A55" s="10" t="s">
        <v>170</v>
      </c>
      <c r="B55" s="57">
        <v>0.75</v>
      </c>
      <c r="C55" s="50"/>
      <c r="D55" s="61"/>
      <c r="E55" s="61"/>
      <c r="F55" s="59"/>
      <c r="G55" s="59"/>
      <c r="H55" s="60"/>
    </row>
    <row r="56" spans="1:8" ht="12.75" customHeight="1" x14ac:dyDescent="0.15">
      <c r="A56" s="10" t="s">
        <v>170</v>
      </c>
      <c r="B56" s="57">
        <v>0.79166666666666663</v>
      </c>
      <c r="C56" s="86" t="s">
        <v>90</v>
      </c>
      <c r="D56" s="50" t="s">
        <v>12</v>
      </c>
      <c r="E56" s="50" t="s">
        <v>38</v>
      </c>
      <c r="F56" s="59">
        <v>50</v>
      </c>
      <c r="G56" s="59"/>
      <c r="H56" s="60"/>
    </row>
    <row r="57" spans="1:8" ht="12.75" customHeight="1" x14ac:dyDescent="0.15">
      <c r="A57" s="10" t="s">
        <v>170</v>
      </c>
      <c r="B57" s="57">
        <v>0.83333333333333337</v>
      </c>
      <c r="C57" s="62" t="s">
        <v>17</v>
      </c>
      <c r="D57" s="62" t="s">
        <v>18</v>
      </c>
      <c r="E57" s="62" t="s">
        <v>35</v>
      </c>
      <c r="F57" s="63">
        <v>220</v>
      </c>
      <c r="G57" s="59"/>
      <c r="H57" s="60" t="s">
        <v>64</v>
      </c>
    </row>
    <row r="58" spans="1:8" ht="12.75" customHeight="1" thickBot="1" x14ac:dyDescent="0.2">
      <c r="A58" s="11" t="s">
        <v>170</v>
      </c>
      <c r="B58" s="64">
        <v>0.875</v>
      </c>
      <c r="C58" s="51" t="s">
        <v>20</v>
      </c>
      <c r="D58" s="58" t="s">
        <v>14</v>
      </c>
      <c r="E58" s="58"/>
      <c r="F58" s="59">
        <v>10</v>
      </c>
      <c r="G58" s="63"/>
      <c r="H58" s="65" t="s">
        <v>65</v>
      </c>
    </row>
    <row r="59" spans="1:8" ht="12.75" customHeight="1" thickTop="1" x14ac:dyDescent="0.15">
      <c r="A59" s="7" t="s">
        <v>171</v>
      </c>
      <c r="B59" s="52">
        <v>0.33333333333333331</v>
      </c>
      <c r="C59" s="88" t="s">
        <v>21</v>
      </c>
      <c r="D59" s="54" t="s">
        <v>12</v>
      </c>
      <c r="E59" s="54"/>
      <c r="F59" s="55">
        <v>0</v>
      </c>
      <c r="G59" s="55"/>
      <c r="H59" s="56"/>
    </row>
    <row r="60" spans="1:8" ht="12.75" customHeight="1" x14ac:dyDescent="0.15">
      <c r="A60" s="10" t="s">
        <v>171</v>
      </c>
      <c r="B60" s="57">
        <v>0.375</v>
      </c>
      <c r="C60" s="89"/>
      <c r="D60" s="58"/>
      <c r="E60" s="58"/>
      <c r="F60" s="59"/>
      <c r="G60" s="59"/>
      <c r="H60" s="60"/>
    </row>
    <row r="61" spans="1:8" ht="12.75" customHeight="1" x14ac:dyDescent="0.15">
      <c r="A61" s="10" t="s">
        <v>171</v>
      </c>
      <c r="B61" s="57">
        <v>0.41666666666666669</v>
      </c>
      <c r="C61" s="90" t="s">
        <v>130</v>
      </c>
      <c r="D61" s="61" t="s">
        <v>6</v>
      </c>
      <c r="E61" s="61" t="s">
        <v>157</v>
      </c>
      <c r="F61" s="59">
        <v>0</v>
      </c>
      <c r="G61" s="59"/>
      <c r="H61" s="60"/>
    </row>
    <row r="62" spans="1:8" ht="12.75" customHeight="1" x14ac:dyDescent="0.15">
      <c r="A62" s="10" t="s">
        <v>171</v>
      </c>
      <c r="B62" s="57">
        <v>0.45833333333333331</v>
      </c>
      <c r="C62" s="90" t="s">
        <v>129</v>
      </c>
      <c r="D62" s="61" t="s">
        <v>6</v>
      </c>
      <c r="E62" s="61" t="s">
        <v>58</v>
      </c>
      <c r="F62" s="59">
        <v>0</v>
      </c>
      <c r="G62" s="59"/>
      <c r="H62" s="60"/>
    </row>
    <row r="63" spans="1:8" ht="15.75" customHeight="1" x14ac:dyDescent="0.15">
      <c r="A63" s="10" t="s">
        <v>171</v>
      </c>
      <c r="B63" s="57">
        <v>0.5</v>
      </c>
      <c r="C63" s="90" t="s">
        <v>91</v>
      </c>
      <c r="D63" s="61" t="s">
        <v>6</v>
      </c>
      <c r="E63" s="61" t="s">
        <v>28</v>
      </c>
      <c r="F63" s="59">
        <v>10</v>
      </c>
      <c r="G63" s="59"/>
      <c r="H63" s="60"/>
    </row>
    <row r="64" spans="1:8" ht="15.75" customHeight="1" x14ac:dyDescent="0.15">
      <c r="A64" s="10" t="s">
        <v>171</v>
      </c>
      <c r="B64" s="57">
        <v>0.54166666666666663</v>
      </c>
      <c r="C64" s="90" t="s">
        <v>92</v>
      </c>
      <c r="D64" s="61" t="s">
        <v>12</v>
      </c>
      <c r="E64" s="61" t="s">
        <v>54</v>
      </c>
      <c r="F64" s="59">
        <v>40</v>
      </c>
      <c r="G64" s="59"/>
      <c r="H64" s="60"/>
    </row>
    <row r="65" spans="1:8" ht="26" customHeight="1" x14ac:dyDescent="0.15">
      <c r="A65" s="10" t="s">
        <v>171</v>
      </c>
      <c r="B65" s="57">
        <v>0.58333333333333337</v>
      </c>
      <c r="C65" s="90" t="s">
        <v>93</v>
      </c>
      <c r="D65" s="61" t="s">
        <v>6</v>
      </c>
      <c r="E65" s="61" t="s">
        <v>94</v>
      </c>
      <c r="F65" s="59">
        <v>0</v>
      </c>
      <c r="G65" s="59"/>
      <c r="H65" s="60"/>
    </row>
    <row r="66" spans="1:8" ht="12.75" customHeight="1" x14ac:dyDescent="0.15">
      <c r="A66" s="10" t="s">
        <v>171</v>
      </c>
      <c r="B66" s="57">
        <v>0.625</v>
      </c>
      <c r="C66" s="90" t="s">
        <v>95</v>
      </c>
      <c r="D66" s="61" t="s">
        <v>6</v>
      </c>
      <c r="E66" s="61" t="s">
        <v>54</v>
      </c>
      <c r="F66" s="59">
        <v>0</v>
      </c>
      <c r="G66" s="59"/>
      <c r="H66" s="60"/>
    </row>
    <row r="67" spans="1:8" ht="12.75" customHeight="1" thickBot="1" x14ac:dyDescent="0.2">
      <c r="A67" s="10" t="s">
        <v>171</v>
      </c>
      <c r="B67" s="57">
        <v>0.66666666666666663</v>
      </c>
      <c r="C67" s="90" t="s">
        <v>122</v>
      </c>
      <c r="D67" s="50" t="s">
        <v>13</v>
      </c>
      <c r="E67" s="50" t="s">
        <v>158</v>
      </c>
      <c r="F67" s="59">
        <v>0</v>
      </c>
      <c r="G67" s="59"/>
      <c r="H67" s="60"/>
    </row>
    <row r="68" spans="1:8" ht="14" thickBot="1" x14ac:dyDescent="0.2">
      <c r="A68" s="45" t="s">
        <v>113</v>
      </c>
      <c r="B68" s="46"/>
      <c r="C68" s="47"/>
      <c r="D68" s="47"/>
      <c r="E68" s="47"/>
      <c r="F68" s="49">
        <f>SUBTOTAL(109,Table2[Budget Cost ($CAD)])</f>
        <v>2077</v>
      </c>
      <c r="G68" s="49">
        <f>SUBTOTAL(109,Table2[Actual Cost ($CAD)])</f>
        <v>0</v>
      </c>
      <c r="H68" s="47"/>
    </row>
    <row r="69" spans="1:8" x14ac:dyDescent="0.15">
      <c r="H69" s="17"/>
    </row>
    <row r="70" spans="1:8" x14ac:dyDescent="0.15">
      <c r="H70" s="17"/>
    </row>
  </sheetData>
  <dataValidations count="1">
    <dataValidation type="list" allowBlank="1" showErrorMessage="1" sqref="D7:D67">
      <formula1>"Travel,Accomodation,Food,Activity,Car"</formula1>
    </dataValidation>
  </dataValidations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4"/>
  <sheetViews>
    <sheetView showGridLines="0" workbookViewId="0">
      <selection activeCell="C30" sqref="C30"/>
    </sheetView>
  </sheetViews>
  <sheetFormatPr baseColWidth="10" defaultRowHeight="13" x14ac:dyDescent="0.15"/>
  <cols>
    <col min="1" max="1" width="26.33203125" customWidth="1"/>
    <col min="3" max="3" width="59" customWidth="1"/>
    <col min="4" max="4" width="11.83203125" customWidth="1"/>
    <col min="5" max="5" width="13" customWidth="1"/>
    <col min="6" max="6" width="19.6640625" customWidth="1"/>
    <col min="7" max="7" width="19" customWidth="1"/>
    <col min="8" max="8" width="46.6640625" customWidth="1"/>
  </cols>
  <sheetData>
    <row r="1" spans="1:8" x14ac:dyDescent="0.15">
      <c r="A1" s="1" t="s">
        <v>0</v>
      </c>
      <c r="B1" s="2">
        <v>1500</v>
      </c>
    </row>
    <row r="2" spans="1:8" x14ac:dyDescent="0.15">
      <c r="A2" s="1" t="s">
        <v>1</v>
      </c>
      <c r="B2" s="2">
        <f>Table3[[#Totals],[Budget Cost ($CAD)]]</f>
        <v>1452</v>
      </c>
    </row>
    <row r="3" spans="1:8" x14ac:dyDescent="0.15">
      <c r="A3" s="3" t="s">
        <v>2</v>
      </c>
      <c r="B3" s="4">
        <f>B1-B2</f>
        <v>48</v>
      </c>
    </row>
    <row r="4" spans="1:8" x14ac:dyDescent="0.15">
      <c r="A4" s="5" t="s">
        <v>3</v>
      </c>
      <c r="B4" s="6">
        <f>Table3[[#Totals],[Actual Cost ($CAD)]]</f>
        <v>0</v>
      </c>
    </row>
    <row r="6" spans="1:8" x14ac:dyDescent="0.15">
      <c r="A6" s="31" t="s">
        <v>4</v>
      </c>
      <c r="B6" s="34" t="s">
        <v>5</v>
      </c>
      <c r="C6" s="34" t="s">
        <v>6</v>
      </c>
      <c r="D6" s="34" t="s">
        <v>7</v>
      </c>
      <c r="E6" s="34" t="s">
        <v>8</v>
      </c>
      <c r="F6" s="35" t="s">
        <v>9</v>
      </c>
      <c r="G6" s="34" t="s">
        <v>10</v>
      </c>
      <c r="H6" s="36" t="s">
        <v>11</v>
      </c>
    </row>
    <row r="7" spans="1:8" x14ac:dyDescent="0.15">
      <c r="A7" s="106" t="s">
        <v>171</v>
      </c>
      <c r="B7" s="8">
        <v>0.70833333333333337</v>
      </c>
      <c r="C7" s="14" t="s">
        <v>96</v>
      </c>
      <c r="D7" s="13" t="s">
        <v>12</v>
      </c>
      <c r="E7" s="13"/>
      <c r="F7" s="9">
        <v>40</v>
      </c>
      <c r="G7" s="15"/>
      <c r="H7" s="29"/>
    </row>
    <row r="8" spans="1:8" x14ac:dyDescent="0.15">
      <c r="A8" s="106" t="s">
        <v>171</v>
      </c>
      <c r="B8" s="8">
        <v>0.75</v>
      </c>
      <c r="C8" s="14" t="s">
        <v>97</v>
      </c>
      <c r="D8" s="14" t="s">
        <v>12</v>
      </c>
      <c r="E8" s="14" t="s">
        <v>159</v>
      </c>
      <c r="F8" s="9">
        <v>10</v>
      </c>
      <c r="G8" s="15"/>
      <c r="H8" s="29"/>
    </row>
    <row r="9" spans="1:8" x14ac:dyDescent="0.15">
      <c r="A9" s="106" t="s">
        <v>171</v>
      </c>
      <c r="B9" s="8">
        <v>0.79166666666666663</v>
      </c>
      <c r="C9" s="14" t="s">
        <v>98</v>
      </c>
      <c r="D9" s="14" t="s">
        <v>12</v>
      </c>
      <c r="E9" s="14" t="s">
        <v>47</v>
      </c>
      <c r="F9" s="9">
        <v>30</v>
      </c>
      <c r="G9" s="15"/>
      <c r="H9" s="29"/>
    </row>
    <row r="10" spans="1:8" ht="26" x14ac:dyDescent="0.15">
      <c r="A10" s="106" t="s">
        <v>171</v>
      </c>
      <c r="B10" s="8">
        <v>0.83333333333333337</v>
      </c>
      <c r="C10" s="16" t="s">
        <v>17</v>
      </c>
      <c r="D10" s="16" t="s">
        <v>18</v>
      </c>
      <c r="E10" s="16" t="s">
        <v>112</v>
      </c>
      <c r="F10" s="12">
        <v>150</v>
      </c>
      <c r="G10" s="9"/>
      <c r="H10" s="29" t="s">
        <v>99</v>
      </c>
    </row>
    <row r="11" spans="1:8" ht="14" thickBot="1" x14ac:dyDescent="0.2">
      <c r="A11" s="106" t="s">
        <v>171</v>
      </c>
      <c r="B11" s="37">
        <v>0.875</v>
      </c>
      <c r="C11" s="38" t="s">
        <v>20</v>
      </c>
      <c r="D11" s="38" t="s">
        <v>14</v>
      </c>
      <c r="E11" s="38"/>
      <c r="F11" s="39">
        <v>10</v>
      </c>
      <c r="G11" s="40"/>
      <c r="H11" s="30" t="s">
        <v>131</v>
      </c>
    </row>
    <row r="12" spans="1:8" ht="14" thickTop="1" x14ac:dyDescent="0.15">
      <c r="A12" s="107" t="s">
        <v>172</v>
      </c>
      <c r="B12" s="52">
        <v>0.33333333333333331</v>
      </c>
      <c r="C12" s="53" t="s">
        <v>21</v>
      </c>
      <c r="D12" s="54" t="s">
        <v>12</v>
      </c>
      <c r="E12" s="54"/>
      <c r="F12" s="55">
        <v>0</v>
      </c>
      <c r="G12" s="55"/>
      <c r="H12" s="56"/>
    </row>
    <row r="13" spans="1:8" x14ac:dyDescent="0.15">
      <c r="A13" s="106" t="s">
        <v>172</v>
      </c>
      <c r="B13" s="57">
        <v>0.375</v>
      </c>
      <c r="C13" s="50" t="s">
        <v>100</v>
      </c>
      <c r="D13" s="58" t="s">
        <v>6</v>
      </c>
      <c r="E13" s="58" t="s">
        <v>106</v>
      </c>
      <c r="F13" s="59">
        <v>0</v>
      </c>
      <c r="G13" s="59"/>
      <c r="H13" s="60"/>
    </row>
    <row r="14" spans="1:8" x14ac:dyDescent="0.15">
      <c r="A14" s="106" t="s">
        <v>172</v>
      </c>
      <c r="B14" s="57">
        <v>0.41666666666666669</v>
      </c>
      <c r="C14" s="51" t="s">
        <v>102</v>
      </c>
      <c r="D14" s="51" t="s">
        <v>6</v>
      </c>
      <c r="E14" s="51" t="s">
        <v>181</v>
      </c>
      <c r="F14" s="91">
        <f>55*2</f>
        <v>110</v>
      </c>
      <c r="G14" s="59"/>
      <c r="H14" s="60"/>
    </row>
    <row r="15" spans="1:8" x14ac:dyDescent="0.15">
      <c r="A15" s="106" t="s">
        <v>172</v>
      </c>
      <c r="B15" s="57">
        <v>0.45833333333333331</v>
      </c>
      <c r="C15" s="51" t="s">
        <v>103</v>
      </c>
      <c r="D15" s="51" t="s">
        <v>6</v>
      </c>
      <c r="E15" s="51" t="s">
        <v>47</v>
      </c>
      <c r="F15" s="91">
        <v>0</v>
      </c>
      <c r="G15" s="59"/>
      <c r="H15" s="60"/>
    </row>
    <row r="16" spans="1:8" x14ac:dyDescent="0.15">
      <c r="A16" s="106" t="s">
        <v>172</v>
      </c>
      <c r="B16" s="57">
        <v>0.5</v>
      </c>
      <c r="C16" s="50" t="s">
        <v>203</v>
      </c>
      <c r="D16" s="58" t="s">
        <v>12</v>
      </c>
      <c r="E16" s="58" t="s">
        <v>43</v>
      </c>
      <c r="F16" s="59">
        <v>35</v>
      </c>
      <c r="G16" s="59"/>
      <c r="H16" s="60"/>
    </row>
    <row r="17" spans="1:8" x14ac:dyDescent="0.15">
      <c r="A17" s="106" t="s">
        <v>172</v>
      </c>
      <c r="B17" s="57">
        <v>0.54166666666666663</v>
      </c>
      <c r="C17" s="50" t="s">
        <v>161</v>
      </c>
      <c r="D17" s="50" t="s">
        <v>12</v>
      </c>
      <c r="E17" s="50" t="s">
        <v>45</v>
      </c>
      <c r="F17" s="59">
        <v>10</v>
      </c>
      <c r="G17" s="59"/>
      <c r="H17" s="60"/>
    </row>
    <row r="18" spans="1:8" x14ac:dyDescent="0.15">
      <c r="A18" s="106" t="s">
        <v>172</v>
      </c>
      <c r="B18" s="57">
        <v>0.58333333333333337</v>
      </c>
      <c r="C18" s="50" t="s">
        <v>105</v>
      </c>
      <c r="D18" s="50" t="s">
        <v>6</v>
      </c>
      <c r="E18" s="50" t="s">
        <v>15</v>
      </c>
      <c r="F18" s="59">
        <v>0</v>
      </c>
      <c r="G18" s="59"/>
      <c r="H18" s="60"/>
    </row>
    <row r="19" spans="1:8" x14ac:dyDescent="0.15">
      <c r="A19" s="106" t="s">
        <v>172</v>
      </c>
      <c r="B19" s="57">
        <v>0.625</v>
      </c>
      <c r="C19" s="61" t="s">
        <v>104</v>
      </c>
      <c r="D19" s="50" t="s">
        <v>6</v>
      </c>
      <c r="E19" s="50" t="s">
        <v>106</v>
      </c>
      <c r="F19" s="59">
        <v>10</v>
      </c>
      <c r="G19" s="59"/>
      <c r="H19" s="60"/>
    </row>
    <row r="20" spans="1:8" x14ac:dyDescent="0.15">
      <c r="A20" s="106" t="s">
        <v>172</v>
      </c>
      <c r="B20" s="57">
        <v>0.66666666666666663</v>
      </c>
      <c r="C20" s="61" t="s">
        <v>107</v>
      </c>
      <c r="D20" s="50" t="s">
        <v>6</v>
      </c>
      <c r="E20" s="50" t="s">
        <v>106</v>
      </c>
      <c r="F20" s="59">
        <v>20</v>
      </c>
      <c r="G20" s="59"/>
      <c r="H20" s="60"/>
    </row>
    <row r="21" spans="1:8" x14ac:dyDescent="0.15">
      <c r="A21" s="106" t="s">
        <v>172</v>
      </c>
      <c r="B21" s="57">
        <v>0.70833333333333337</v>
      </c>
      <c r="C21" s="50" t="s">
        <v>108</v>
      </c>
      <c r="D21" s="50" t="s">
        <v>6</v>
      </c>
      <c r="E21" s="50" t="s">
        <v>43</v>
      </c>
      <c r="F21" s="59"/>
      <c r="G21" s="59"/>
      <c r="H21" s="60"/>
    </row>
    <row r="22" spans="1:8" x14ac:dyDescent="0.15">
      <c r="A22" s="106" t="s">
        <v>172</v>
      </c>
      <c r="B22" s="57">
        <v>0.75</v>
      </c>
      <c r="C22" s="50" t="s">
        <v>109</v>
      </c>
      <c r="D22" s="50" t="s">
        <v>12</v>
      </c>
      <c r="E22" s="50" t="s">
        <v>110</v>
      </c>
      <c r="F22" s="59">
        <v>45</v>
      </c>
      <c r="G22" s="59"/>
      <c r="H22" s="60"/>
    </row>
    <row r="23" spans="1:8" x14ac:dyDescent="0.15">
      <c r="A23" s="106" t="s">
        <v>172</v>
      </c>
      <c r="B23" s="57">
        <v>0.79166666666666663</v>
      </c>
      <c r="C23" s="50" t="s">
        <v>111</v>
      </c>
      <c r="D23" s="50" t="s">
        <v>12</v>
      </c>
      <c r="E23" s="50" t="s">
        <v>162</v>
      </c>
      <c r="F23" s="59">
        <v>10</v>
      </c>
      <c r="G23" s="59"/>
      <c r="H23" s="60"/>
    </row>
    <row r="24" spans="1:8" ht="26" x14ac:dyDescent="0.15">
      <c r="A24" s="106" t="s">
        <v>172</v>
      </c>
      <c r="B24" s="57">
        <v>0.83333333333333337</v>
      </c>
      <c r="C24" s="62" t="s">
        <v>17</v>
      </c>
      <c r="D24" s="62" t="s">
        <v>18</v>
      </c>
      <c r="E24" s="62" t="s">
        <v>58</v>
      </c>
      <c r="F24" s="63">
        <v>150</v>
      </c>
      <c r="G24" s="59"/>
      <c r="H24" s="60" t="s">
        <v>99</v>
      </c>
    </row>
    <row r="25" spans="1:8" ht="14" thickBot="1" x14ac:dyDescent="0.2">
      <c r="A25" s="108" t="s">
        <v>172</v>
      </c>
      <c r="B25" s="64">
        <v>0.875</v>
      </c>
      <c r="C25" s="58" t="s">
        <v>20</v>
      </c>
      <c r="D25" s="58" t="s">
        <v>14</v>
      </c>
      <c r="E25" s="58"/>
      <c r="F25" s="59">
        <v>20</v>
      </c>
      <c r="G25" s="63"/>
      <c r="H25" s="30" t="s">
        <v>131</v>
      </c>
    </row>
    <row r="26" spans="1:8" ht="14" thickTop="1" x14ac:dyDescent="0.15">
      <c r="A26" s="107" t="s">
        <v>173</v>
      </c>
      <c r="B26" s="52">
        <v>0.33333333333333331</v>
      </c>
      <c r="C26" s="53" t="s">
        <v>21</v>
      </c>
      <c r="D26" s="54" t="s">
        <v>12</v>
      </c>
      <c r="E26" s="54"/>
      <c r="F26" s="55">
        <v>0</v>
      </c>
      <c r="G26" s="55"/>
      <c r="H26" s="56"/>
    </row>
    <row r="27" spans="1:8" x14ac:dyDescent="0.15">
      <c r="A27" s="106" t="s">
        <v>173</v>
      </c>
      <c r="B27" s="57">
        <v>0.375</v>
      </c>
      <c r="C27" s="93"/>
      <c r="D27" s="94"/>
      <c r="E27" s="93"/>
      <c r="F27" s="95"/>
      <c r="G27" s="59"/>
      <c r="H27" s="60"/>
    </row>
    <row r="28" spans="1:8" x14ac:dyDescent="0.15">
      <c r="A28" s="106" t="s">
        <v>173</v>
      </c>
      <c r="B28" s="57">
        <v>0.41666666666666669</v>
      </c>
      <c r="C28" s="93"/>
      <c r="D28" s="94"/>
      <c r="E28" s="93"/>
      <c r="F28" s="95"/>
      <c r="G28" s="59"/>
      <c r="H28" s="60"/>
    </row>
    <row r="29" spans="1:8" x14ac:dyDescent="0.15">
      <c r="A29" s="106" t="s">
        <v>173</v>
      </c>
      <c r="B29" s="57">
        <v>0.45833333333333331</v>
      </c>
      <c r="C29" s="93" t="s">
        <v>214</v>
      </c>
      <c r="D29" s="94" t="s">
        <v>12</v>
      </c>
      <c r="E29" s="93" t="s">
        <v>181</v>
      </c>
      <c r="F29" s="95">
        <v>10</v>
      </c>
      <c r="G29" s="59"/>
      <c r="H29" s="60"/>
    </row>
    <row r="30" spans="1:8" x14ac:dyDescent="0.15">
      <c r="A30" s="106" t="s">
        <v>173</v>
      </c>
      <c r="B30" s="57">
        <v>0.5</v>
      </c>
      <c r="C30" s="93" t="s">
        <v>213</v>
      </c>
      <c r="D30" s="94" t="s">
        <v>12</v>
      </c>
      <c r="E30" s="93" t="s">
        <v>58</v>
      </c>
      <c r="F30" s="95">
        <v>30</v>
      </c>
      <c r="G30" s="59"/>
      <c r="H30" s="60"/>
    </row>
    <row r="31" spans="1:8" x14ac:dyDescent="0.15">
      <c r="A31" s="106" t="s">
        <v>173</v>
      </c>
      <c r="B31" s="57">
        <v>0.54166666666666663</v>
      </c>
      <c r="C31" s="94" t="s">
        <v>176</v>
      </c>
      <c r="D31" s="94" t="s">
        <v>6</v>
      </c>
      <c r="E31" s="94" t="s">
        <v>157</v>
      </c>
      <c r="F31" s="96">
        <v>0</v>
      </c>
      <c r="G31" s="59"/>
      <c r="H31" s="60"/>
    </row>
    <row r="32" spans="1:8" x14ac:dyDescent="0.15">
      <c r="A32" s="106" t="s">
        <v>173</v>
      </c>
      <c r="B32" s="57">
        <v>0.58333333333333337</v>
      </c>
      <c r="C32" s="94"/>
      <c r="D32" s="94"/>
      <c r="E32" s="93"/>
      <c r="F32" s="96"/>
      <c r="G32" s="59"/>
      <c r="H32" s="60"/>
    </row>
    <row r="33" spans="1:8" x14ac:dyDescent="0.15">
      <c r="A33" s="106" t="s">
        <v>173</v>
      </c>
      <c r="B33" s="57">
        <v>0.625</v>
      </c>
      <c r="C33" s="94" t="s">
        <v>186</v>
      </c>
      <c r="D33" s="94" t="s">
        <v>6</v>
      </c>
      <c r="E33" s="93" t="s">
        <v>145</v>
      </c>
      <c r="F33" s="96">
        <v>0</v>
      </c>
      <c r="G33" s="59"/>
      <c r="H33" s="60"/>
    </row>
    <row r="34" spans="1:8" x14ac:dyDescent="0.15">
      <c r="A34" s="106" t="s">
        <v>173</v>
      </c>
      <c r="B34" s="57">
        <v>0.66666666666666696</v>
      </c>
      <c r="C34" s="94" t="s">
        <v>187</v>
      </c>
      <c r="D34" s="94" t="s">
        <v>6</v>
      </c>
      <c r="E34" s="93" t="s">
        <v>188</v>
      </c>
      <c r="F34" s="96">
        <v>0</v>
      </c>
      <c r="G34" s="59"/>
      <c r="H34" s="60"/>
    </row>
    <row r="35" spans="1:8" x14ac:dyDescent="0.15">
      <c r="A35" s="106" t="s">
        <v>173</v>
      </c>
      <c r="B35" s="57">
        <v>0.70833333333333337</v>
      </c>
      <c r="C35" s="94" t="s">
        <v>178</v>
      </c>
      <c r="D35" s="94" t="s">
        <v>12</v>
      </c>
      <c r="E35" s="94" t="s">
        <v>177</v>
      </c>
      <c r="F35" s="96">
        <v>65</v>
      </c>
      <c r="G35" s="59"/>
      <c r="H35" s="60"/>
    </row>
    <row r="36" spans="1:8" x14ac:dyDescent="0.15">
      <c r="A36" s="106" t="s">
        <v>173</v>
      </c>
      <c r="B36" s="57">
        <v>0.8125</v>
      </c>
      <c r="C36" s="94" t="s">
        <v>180</v>
      </c>
      <c r="D36" s="94" t="s">
        <v>6</v>
      </c>
      <c r="E36" s="94" t="s">
        <v>179</v>
      </c>
      <c r="F36" s="96">
        <v>15</v>
      </c>
      <c r="G36" s="59"/>
      <c r="H36" s="60"/>
    </row>
    <row r="37" spans="1:8" x14ac:dyDescent="0.15">
      <c r="A37" s="106" t="s">
        <v>173</v>
      </c>
      <c r="B37" s="57">
        <v>0.83333333333333337</v>
      </c>
      <c r="C37" s="50" t="s">
        <v>182</v>
      </c>
      <c r="D37" s="50" t="s">
        <v>6</v>
      </c>
      <c r="E37" s="50" t="s">
        <v>40</v>
      </c>
      <c r="F37" s="59">
        <v>15</v>
      </c>
      <c r="G37" s="59"/>
      <c r="H37" s="60"/>
    </row>
    <row r="38" spans="1:8" x14ac:dyDescent="0.15">
      <c r="A38" s="106" t="s">
        <v>173</v>
      </c>
      <c r="B38" s="57">
        <v>0.85416666666666663</v>
      </c>
      <c r="C38" s="94" t="s">
        <v>183</v>
      </c>
      <c r="D38" s="94" t="s">
        <v>12</v>
      </c>
      <c r="E38" s="93" t="s">
        <v>153</v>
      </c>
      <c r="F38" s="96">
        <v>15</v>
      </c>
      <c r="G38" s="59"/>
      <c r="H38" s="60"/>
    </row>
    <row r="39" spans="1:8" x14ac:dyDescent="0.15">
      <c r="A39" s="106" t="s">
        <v>173</v>
      </c>
      <c r="B39" s="57">
        <v>0.875</v>
      </c>
      <c r="C39" s="94" t="s">
        <v>184</v>
      </c>
      <c r="D39" s="94" t="s">
        <v>6</v>
      </c>
      <c r="E39" s="94" t="s">
        <v>71</v>
      </c>
      <c r="F39" s="96">
        <v>15</v>
      </c>
      <c r="G39" s="59"/>
      <c r="H39" s="60"/>
    </row>
    <row r="40" spans="1:8" ht="26" x14ac:dyDescent="0.15">
      <c r="A40" s="106" t="s">
        <v>173</v>
      </c>
      <c r="B40" s="57">
        <v>0.89583333333333337</v>
      </c>
      <c r="C40" s="94" t="s">
        <v>17</v>
      </c>
      <c r="D40" s="94" t="s">
        <v>18</v>
      </c>
      <c r="E40" s="94" t="s">
        <v>38</v>
      </c>
      <c r="F40" s="96">
        <v>150</v>
      </c>
      <c r="G40" s="59"/>
      <c r="H40" s="104" t="s">
        <v>199</v>
      </c>
    </row>
    <row r="41" spans="1:8" ht="14" thickBot="1" x14ac:dyDescent="0.2">
      <c r="A41" s="108" t="s">
        <v>173</v>
      </c>
      <c r="B41" s="69" t="s">
        <v>204</v>
      </c>
      <c r="C41" s="97" t="s">
        <v>20</v>
      </c>
      <c r="D41" s="97" t="s">
        <v>14</v>
      </c>
      <c r="E41" s="97"/>
      <c r="F41" s="98">
        <v>35</v>
      </c>
      <c r="G41" s="71"/>
      <c r="H41" s="105" t="s">
        <v>201</v>
      </c>
    </row>
    <row r="42" spans="1:8" ht="14" thickTop="1" x14ac:dyDescent="0.15">
      <c r="A42" s="107" t="s">
        <v>174</v>
      </c>
      <c r="B42" s="52">
        <v>0.33333333333333331</v>
      </c>
      <c r="C42" s="94"/>
      <c r="D42" s="94"/>
      <c r="E42" s="93"/>
      <c r="F42" s="96"/>
      <c r="G42" s="55"/>
      <c r="H42" s="56"/>
    </row>
    <row r="43" spans="1:8" x14ac:dyDescent="0.15">
      <c r="A43" s="106" t="s">
        <v>174</v>
      </c>
      <c r="B43" s="57">
        <v>0.375</v>
      </c>
      <c r="C43" s="94" t="s">
        <v>185</v>
      </c>
      <c r="D43" s="94" t="s">
        <v>6</v>
      </c>
      <c r="E43" s="93" t="s">
        <v>61</v>
      </c>
      <c r="F43" s="96">
        <v>0</v>
      </c>
      <c r="G43" s="59"/>
      <c r="H43" s="60"/>
    </row>
    <row r="44" spans="1:8" ht="26" x14ac:dyDescent="0.15">
      <c r="A44" s="106" t="s">
        <v>174</v>
      </c>
      <c r="B44" s="57">
        <v>0.41666666666666669</v>
      </c>
      <c r="C44" s="50" t="s">
        <v>190</v>
      </c>
      <c r="D44" s="50" t="s">
        <v>12</v>
      </c>
      <c r="E44" s="50" t="s">
        <v>191</v>
      </c>
      <c r="F44" s="59">
        <v>30</v>
      </c>
      <c r="G44" s="59"/>
      <c r="H44" s="60"/>
    </row>
    <row r="45" spans="1:8" x14ac:dyDescent="0.15">
      <c r="A45" s="106" t="s">
        <v>174</v>
      </c>
      <c r="B45" s="57">
        <v>0.45833333333333331</v>
      </c>
      <c r="C45" s="94" t="s">
        <v>205</v>
      </c>
      <c r="D45" s="94" t="s">
        <v>6</v>
      </c>
      <c r="E45" s="93" t="s">
        <v>101</v>
      </c>
      <c r="F45" s="96">
        <v>0</v>
      </c>
      <c r="G45" s="59"/>
      <c r="H45" s="104"/>
    </row>
    <row r="46" spans="1:8" x14ac:dyDescent="0.15">
      <c r="A46" s="106" t="s">
        <v>174</v>
      </c>
      <c r="B46" s="57">
        <v>0.5</v>
      </c>
      <c r="C46" s="93" t="s">
        <v>206</v>
      </c>
      <c r="D46" s="94" t="s">
        <v>6</v>
      </c>
      <c r="E46" s="93" t="s">
        <v>157</v>
      </c>
      <c r="F46" s="96">
        <v>0</v>
      </c>
      <c r="G46" s="59"/>
      <c r="H46" s="60"/>
    </row>
    <row r="47" spans="1:8" x14ac:dyDescent="0.15">
      <c r="A47" s="106" t="s">
        <v>174</v>
      </c>
      <c r="B47" s="57">
        <v>0.54166666666666663</v>
      </c>
      <c r="C47" s="93"/>
      <c r="D47" s="94"/>
      <c r="E47" s="93"/>
      <c r="F47" s="96"/>
      <c r="G47" s="59"/>
      <c r="H47" s="60"/>
    </row>
    <row r="48" spans="1:8" x14ac:dyDescent="0.15">
      <c r="A48" s="106" t="s">
        <v>174</v>
      </c>
      <c r="B48" s="57">
        <v>0.58333333333333337</v>
      </c>
      <c r="C48" s="14"/>
      <c r="D48" s="14"/>
      <c r="E48" s="14"/>
      <c r="F48" s="9"/>
      <c r="G48" s="59"/>
      <c r="H48" s="104"/>
    </row>
    <row r="49" spans="1:8" x14ac:dyDescent="0.15">
      <c r="A49" s="106" t="s">
        <v>174</v>
      </c>
      <c r="B49" s="57">
        <v>0.625</v>
      </c>
      <c r="C49" s="94" t="s">
        <v>189</v>
      </c>
      <c r="D49" s="94" t="s">
        <v>6</v>
      </c>
      <c r="E49" s="93" t="s">
        <v>160</v>
      </c>
      <c r="F49" s="96">
        <f>5*2</f>
        <v>10</v>
      </c>
      <c r="G49" s="59"/>
      <c r="H49" s="104" t="s">
        <v>139</v>
      </c>
    </row>
    <row r="50" spans="1:8" x14ac:dyDescent="0.15">
      <c r="A50" s="106" t="s">
        <v>174</v>
      </c>
      <c r="B50" s="57">
        <v>0.66666666666666663</v>
      </c>
      <c r="C50" s="93" t="s">
        <v>192</v>
      </c>
      <c r="D50" s="93" t="s">
        <v>12</v>
      </c>
      <c r="E50" s="93" t="s">
        <v>179</v>
      </c>
      <c r="F50" s="95">
        <v>20</v>
      </c>
      <c r="G50" s="59"/>
      <c r="H50" s="60"/>
    </row>
    <row r="51" spans="1:8" x14ac:dyDescent="0.15">
      <c r="A51" s="106" t="s">
        <v>174</v>
      </c>
      <c r="B51" s="57">
        <v>0.70833333333333337</v>
      </c>
      <c r="C51" s="14" t="s">
        <v>193</v>
      </c>
      <c r="D51" s="13" t="s">
        <v>12</v>
      </c>
      <c r="E51" s="13" t="s">
        <v>30</v>
      </c>
      <c r="F51" s="9">
        <v>30</v>
      </c>
      <c r="G51" s="59"/>
      <c r="H51" s="60"/>
    </row>
    <row r="52" spans="1:8" x14ac:dyDescent="0.15">
      <c r="A52" s="106" t="s">
        <v>174</v>
      </c>
      <c r="B52" s="57">
        <v>0.75</v>
      </c>
      <c r="C52" s="14" t="s">
        <v>195</v>
      </c>
      <c r="D52" s="14" t="s">
        <v>12</v>
      </c>
      <c r="E52" s="99" t="s">
        <v>151</v>
      </c>
      <c r="F52" s="39">
        <v>30</v>
      </c>
      <c r="G52" s="59"/>
      <c r="H52" s="60"/>
    </row>
    <row r="53" spans="1:8" x14ac:dyDescent="0.15">
      <c r="A53" s="106" t="s">
        <v>174</v>
      </c>
      <c r="B53" s="57">
        <v>0.79166666666666663</v>
      </c>
      <c r="C53" s="14" t="s">
        <v>194</v>
      </c>
      <c r="D53" s="14" t="s">
        <v>12</v>
      </c>
      <c r="E53" s="14" t="s">
        <v>207</v>
      </c>
      <c r="F53" s="9">
        <v>30</v>
      </c>
      <c r="G53" s="59"/>
      <c r="H53" s="60"/>
    </row>
    <row r="54" spans="1:8" ht="26" x14ac:dyDescent="0.15">
      <c r="A54" s="106" t="s">
        <v>174</v>
      </c>
      <c r="B54" s="57">
        <v>0.83333333333333337</v>
      </c>
      <c r="C54" s="99" t="s">
        <v>17</v>
      </c>
      <c r="D54" s="99" t="s">
        <v>18</v>
      </c>
      <c r="E54" s="50"/>
      <c r="F54" s="59">
        <v>150</v>
      </c>
      <c r="G54" s="59"/>
      <c r="H54" s="60" t="s">
        <v>200</v>
      </c>
    </row>
    <row r="55" spans="1:8" ht="14" thickBot="1" x14ac:dyDescent="0.2">
      <c r="A55" s="108" t="s">
        <v>174</v>
      </c>
      <c r="B55" s="69">
        <v>0.875</v>
      </c>
      <c r="C55" s="100" t="s">
        <v>20</v>
      </c>
      <c r="D55" s="100" t="s">
        <v>14</v>
      </c>
      <c r="E55" s="100"/>
      <c r="F55" s="101">
        <v>35</v>
      </c>
      <c r="G55" s="71"/>
      <c r="H55" s="92" t="s">
        <v>202</v>
      </c>
    </row>
    <row r="56" spans="1:8" ht="14" thickTop="1" x14ac:dyDescent="0.15">
      <c r="A56" s="107" t="s">
        <v>175</v>
      </c>
      <c r="B56" s="52">
        <v>0.33333333333333331</v>
      </c>
      <c r="C56" s="53"/>
      <c r="D56" s="54"/>
      <c r="E56" s="54"/>
      <c r="F56" s="55"/>
      <c r="G56" s="55"/>
      <c r="H56" s="56"/>
    </row>
    <row r="57" spans="1:8" x14ac:dyDescent="0.15">
      <c r="A57" s="106" t="s">
        <v>175</v>
      </c>
      <c r="B57" s="57">
        <v>0.375</v>
      </c>
      <c r="C57" s="50" t="s">
        <v>208</v>
      </c>
      <c r="D57" s="50" t="s">
        <v>6</v>
      </c>
      <c r="E57" s="50" t="s">
        <v>28</v>
      </c>
      <c r="F57" s="59">
        <v>0</v>
      </c>
      <c r="G57" s="59"/>
      <c r="H57" s="60"/>
    </row>
    <row r="58" spans="1:8" x14ac:dyDescent="0.15">
      <c r="A58" s="106" t="s">
        <v>175</v>
      </c>
      <c r="B58" s="57">
        <v>0.41666666666666669</v>
      </c>
      <c r="C58" s="50" t="s">
        <v>196</v>
      </c>
      <c r="D58" s="50" t="s">
        <v>12</v>
      </c>
      <c r="E58" s="50" t="s">
        <v>35</v>
      </c>
      <c r="F58" s="59">
        <v>10</v>
      </c>
      <c r="G58" s="59"/>
      <c r="H58" s="60"/>
    </row>
    <row r="59" spans="1:8" x14ac:dyDescent="0.15">
      <c r="A59" s="106" t="s">
        <v>175</v>
      </c>
      <c r="B59" s="57">
        <v>0.45833333333333331</v>
      </c>
      <c r="C59" s="50" t="s">
        <v>212</v>
      </c>
      <c r="D59" s="50" t="s">
        <v>12</v>
      </c>
      <c r="E59" s="50" t="s">
        <v>88</v>
      </c>
      <c r="F59" s="59">
        <v>5</v>
      </c>
      <c r="G59" s="59"/>
      <c r="H59" s="60"/>
    </row>
    <row r="60" spans="1:8" x14ac:dyDescent="0.15">
      <c r="A60" s="106" t="s">
        <v>175</v>
      </c>
      <c r="B60" s="57">
        <v>0.5</v>
      </c>
      <c r="C60" s="94" t="s">
        <v>197</v>
      </c>
      <c r="D60" s="94" t="s">
        <v>12</v>
      </c>
      <c r="E60" s="93" t="s">
        <v>28</v>
      </c>
      <c r="F60" s="96">
        <v>40</v>
      </c>
      <c r="G60" s="59"/>
      <c r="H60" s="60"/>
    </row>
    <row r="61" spans="1:8" x14ac:dyDescent="0.15">
      <c r="A61" s="106" t="s">
        <v>175</v>
      </c>
      <c r="B61" s="57">
        <v>0.54166666666666663</v>
      </c>
      <c r="C61" s="61" t="s">
        <v>209</v>
      </c>
      <c r="D61" s="50" t="s">
        <v>12</v>
      </c>
      <c r="E61" s="50" t="s">
        <v>54</v>
      </c>
      <c r="F61" s="59">
        <v>12</v>
      </c>
      <c r="G61" s="59"/>
      <c r="H61" s="60"/>
    </row>
    <row r="62" spans="1:8" x14ac:dyDescent="0.15">
      <c r="A62" s="106" t="s">
        <v>175</v>
      </c>
      <c r="B62" s="57">
        <v>0.58333333333333337</v>
      </c>
      <c r="C62" s="50" t="s">
        <v>210</v>
      </c>
      <c r="D62" s="50" t="s">
        <v>6</v>
      </c>
      <c r="E62" s="50" t="s">
        <v>145</v>
      </c>
      <c r="F62" s="59">
        <v>0</v>
      </c>
      <c r="G62" s="59"/>
      <c r="H62" s="60"/>
    </row>
    <row r="63" spans="1:8" x14ac:dyDescent="0.15">
      <c r="A63" s="106" t="s">
        <v>175</v>
      </c>
      <c r="B63" s="57">
        <v>0.625</v>
      </c>
      <c r="C63" s="61" t="s">
        <v>198</v>
      </c>
      <c r="D63" s="50" t="s">
        <v>6</v>
      </c>
      <c r="E63" s="50" t="s">
        <v>54</v>
      </c>
      <c r="F63" s="59">
        <v>0</v>
      </c>
      <c r="G63" s="59"/>
      <c r="H63" s="60"/>
    </row>
    <row r="64" spans="1:8" x14ac:dyDescent="0.15">
      <c r="A64" s="106" t="s">
        <v>175</v>
      </c>
      <c r="B64" s="57">
        <v>0.66666666666666663</v>
      </c>
      <c r="C64" s="61"/>
      <c r="D64" s="50"/>
      <c r="E64" s="50"/>
      <c r="F64" s="59"/>
      <c r="G64" s="59"/>
      <c r="H64" s="60"/>
    </row>
    <row r="65" spans="1:8" x14ac:dyDescent="0.15">
      <c r="A65" s="106" t="s">
        <v>175</v>
      </c>
      <c r="B65" s="57">
        <v>0.70833333333333337</v>
      </c>
      <c r="C65" s="50" t="s">
        <v>211</v>
      </c>
      <c r="D65" s="50" t="s">
        <v>12</v>
      </c>
      <c r="E65" s="50"/>
      <c r="F65" s="59">
        <v>35</v>
      </c>
      <c r="G65" s="59"/>
      <c r="H65" s="60"/>
    </row>
    <row r="66" spans="1:8" x14ac:dyDescent="0.15">
      <c r="A66" s="106" t="s">
        <v>175</v>
      </c>
      <c r="B66" s="57">
        <v>0.75</v>
      </c>
      <c r="C66" s="50"/>
      <c r="D66" s="50"/>
      <c r="E66" s="50"/>
      <c r="F66" s="59"/>
      <c r="G66" s="59"/>
      <c r="H66" s="60"/>
    </row>
    <row r="67" spans="1:8" x14ac:dyDescent="0.15">
      <c r="A67" s="106" t="s">
        <v>175</v>
      </c>
      <c r="B67" s="57">
        <v>0.79166666666666663</v>
      </c>
      <c r="C67" s="50"/>
      <c r="D67" s="50"/>
      <c r="E67" s="50"/>
      <c r="F67" s="59"/>
      <c r="G67" s="59"/>
      <c r="H67" s="60"/>
    </row>
    <row r="68" spans="1:8" x14ac:dyDescent="0.15">
      <c r="A68" s="106" t="s">
        <v>175</v>
      </c>
      <c r="B68" s="57">
        <v>0.83333333333333337</v>
      </c>
      <c r="C68" s="102"/>
      <c r="D68" s="102"/>
      <c r="E68" s="102"/>
      <c r="F68" s="103"/>
      <c r="G68" s="59"/>
      <c r="H68" s="60"/>
    </row>
    <row r="69" spans="1:8" ht="14" thickBot="1" x14ac:dyDescent="0.2">
      <c r="A69" s="108" t="s">
        <v>175</v>
      </c>
      <c r="B69" s="69">
        <v>0.875</v>
      </c>
      <c r="C69" s="58" t="s">
        <v>20</v>
      </c>
      <c r="D69" s="58" t="s">
        <v>14</v>
      </c>
      <c r="E69" s="58"/>
      <c r="F69" s="59">
        <v>15</v>
      </c>
      <c r="G69" s="71"/>
      <c r="H69" s="92"/>
    </row>
    <row r="70" spans="1:8" ht="15" thickTop="1" thickBot="1" x14ac:dyDescent="0.2">
      <c r="A70" s="45" t="s">
        <v>113</v>
      </c>
      <c r="B70" s="46"/>
      <c r="C70" s="47"/>
      <c r="D70" s="47"/>
      <c r="E70" s="47"/>
      <c r="F70" s="49">
        <f>SUBTOTAL(109,Table3[Budget Cost ($CAD)])</f>
        <v>1452</v>
      </c>
      <c r="G70" s="49">
        <f>SUBTOTAL(109,Table3[Actual Cost ($CAD)])</f>
        <v>0</v>
      </c>
      <c r="H70" s="47"/>
    </row>
    <row r="71" spans="1:8" x14ac:dyDescent="0.15">
      <c r="H71" s="17"/>
    </row>
    <row r="72" spans="1:8" x14ac:dyDescent="0.15">
      <c r="H72" s="17"/>
    </row>
    <row r="73" spans="1:8" x14ac:dyDescent="0.15">
      <c r="H73" s="17"/>
    </row>
    <row r="74" spans="1:8" x14ac:dyDescent="0.15">
      <c r="H74" s="17"/>
    </row>
  </sheetData>
  <dataValidations count="1">
    <dataValidation type="list" allowBlank="1" showErrorMessage="1" sqref="D7:D69">
      <formula1>"Travel,Accomodation,Food,Activity,Car"</formula1>
    </dataValidation>
  </dataValidations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outlinePr summaryBelow="0" summaryRight="0"/>
  </sheetPr>
  <dimension ref="A2:I31"/>
  <sheetViews>
    <sheetView showGridLines="0" workbookViewId="0">
      <selection activeCell="F28" sqref="F28:I28"/>
      <pivotSelection pane="bottomRight" showHeader="1" extendable="1" axis="axisRow" start="2" max="6" activeRow="27" activeCol="5" previousRow="27" previousCol="5" click="1" r:id="rId4">
        <pivotArea dataOnly="0" outline="0" fieldPosition="0">
          <references count="1">
            <reference field="0" count="1">
              <x v="2"/>
            </reference>
          </references>
        </pivotArea>
      </pivotSelection>
    </sheetView>
  </sheetViews>
  <sheetFormatPr baseColWidth="10" defaultColWidth="14.5" defaultRowHeight="15" customHeight="1" x14ac:dyDescent="0.15"/>
  <cols>
    <col min="2" max="2" width="16.33203125" customWidth="1"/>
    <col min="3" max="3" width="25.83203125" customWidth="1"/>
    <col min="4" max="4" width="24.83203125" customWidth="1"/>
    <col min="5" max="5" width="18.83203125" customWidth="1"/>
    <col min="7" max="7" width="25.83203125" customWidth="1"/>
    <col min="8" max="8" width="22" customWidth="1"/>
    <col min="9" max="9" width="29.33203125" customWidth="1"/>
  </cols>
  <sheetData>
    <row r="2" spans="1:9" ht="15" customHeight="1" x14ac:dyDescent="0.15">
      <c r="A2" s="109" t="s">
        <v>133</v>
      </c>
      <c r="B2" s="18"/>
      <c r="C2" s="19" t="s">
        <v>119</v>
      </c>
      <c r="D2" s="21"/>
      <c r="F2" s="18"/>
      <c r="G2" s="19" t="s">
        <v>119</v>
      </c>
      <c r="H2" s="20"/>
      <c r="I2" s="21"/>
    </row>
    <row r="3" spans="1:9" ht="15" customHeight="1" x14ac:dyDescent="0.15">
      <c r="A3" s="110"/>
      <c r="B3" s="19" t="s">
        <v>7</v>
      </c>
      <c r="C3" s="77" t="s">
        <v>114</v>
      </c>
      <c r="D3" s="79" t="s">
        <v>115</v>
      </c>
      <c r="F3" s="19" t="s">
        <v>4</v>
      </c>
      <c r="G3" s="18" t="s">
        <v>117</v>
      </c>
      <c r="H3" s="22" t="s">
        <v>118</v>
      </c>
      <c r="I3" s="23" t="s">
        <v>120</v>
      </c>
    </row>
    <row r="4" spans="1:9" ht="15" customHeight="1" x14ac:dyDescent="0.15">
      <c r="A4" s="110"/>
      <c r="B4" s="18" t="s">
        <v>18</v>
      </c>
      <c r="C4" s="77">
        <v>600</v>
      </c>
      <c r="D4" s="79"/>
      <c r="F4" s="24" t="s">
        <v>163</v>
      </c>
      <c r="G4" s="77">
        <v>190</v>
      </c>
      <c r="H4" s="78"/>
      <c r="I4" s="79">
        <v>-190</v>
      </c>
    </row>
    <row r="5" spans="1:9" ht="15" customHeight="1" x14ac:dyDescent="0.15">
      <c r="A5" s="110"/>
      <c r="B5" s="27" t="s">
        <v>6</v>
      </c>
      <c r="C5" s="80">
        <v>515.9</v>
      </c>
      <c r="D5" s="82"/>
      <c r="F5" s="25" t="s">
        <v>164</v>
      </c>
      <c r="G5" s="80">
        <v>315</v>
      </c>
      <c r="H5" s="81"/>
      <c r="I5" s="82">
        <v>-315</v>
      </c>
    </row>
    <row r="6" spans="1:9" ht="15" customHeight="1" x14ac:dyDescent="0.15">
      <c r="A6" s="110"/>
      <c r="B6" s="27" t="s">
        <v>14</v>
      </c>
      <c r="C6" s="80">
        <v>40</v>
      </c>
      <c r="D6" s="82"/>
      <c r="F6" s="25" t="s">
        <v>165</v>
      </c>
      <c r="G6" s="80">
        <v>329.9</v>
      </c>
      <c r="H6" s="81"/>
      <c r="I6" s="82">
        <v>-329.9</v>
      </c>
    </row>
    <row r="7" spans="1:9" ht="15" customHeight="1" x14ac:dyDescent="0.15">
      <c r="A7" s="110"/>
      <c r="B7" s="27" t="s">
        <v>12</v>
      </c>
      <c r="C7" s="80">
        <v>320</v>
      </c>
      <c r="D7" s="82"/>
      <c r="F7" s="25" t="s">
        <v>166</v>
      </c>
      <c r="G7" s="80">
        <v>606</v>
      </c>
      <c r="H7" s="81"/>
      <c r="I7" s="82">
        <v>-606</v>
      </c>
    </row>
    <row r="8" spans="1:9" ht="15" customHeight="1" x14ac:dyDescent="0.15">
      <c r="A8" s="110"/>
      <c r="B8" s="27" t="s">
        <v>13</v>
      </c>
      <c r="C8" s="80">
        <v>0</v>
      </c>
      <c r="D8" s="82"/>
      <c r="F8" s="25" t="s">
        <v>167</v>
      </c>
      <c r="G8" s="80">
        <v>35</v>
      </c>
      <c r="H8" s="81"/>
      <c r="I8" s="82">
        <v>-35</v>
      </c>
    </row>
    <row r="9" spans="1:9" ht="15" customHeight="1" x14ac:dyDescent="0.15">
      <c r="A9" s="110"/>
      <c r="B9" s="27" t="s">
        <v>121</v>
      </c>
      <c r="C9" s="80"/>
      <c r="D9" s="82"/>
      <c r="F9" s="26" t="s">
        <v>116</v>
      </c>
      <c r="G9" s="83">
        <v>1475.9</v>
      </c>
      <c r="H9" s="84"/>
      <c r="I9" s="85">
        <v>-1475.9</v>
      </c>
    </row>
    <row r="10" spans="1:9" ht="15" customHeight="1" x14ac:dyDescent="0.15">
      <c r="A10" s="111"/>
      <c r="B10" s="28" t="s">
        <v>116</v>
      </c>
      <c r="C10" s="83">
        <v>1475.9</v>
      </c>
      <c r="D10" s="85"/>
    </row>
    <row r="13" spans="1:9" ht="15" customHeight="1" x14ac:dyDescent="0.15">
      <c r="A13" s="109" t="s">
        <v>134</v>
      </c>
      <c r="B13" s="18"/>
      <c r="C13" s="19" t="s">
        <v>119</v>
      </c>
      <c r="D13" s="21"/>
      <c r="F13" s="18"/>
      <c r="G13" s="19" t="s">
        <v>119</v>
      </c>
      <c r="H13" s="20"/>
      <c r="I13" s="21"/>
    </row>
    <row r="14" spans="1:9" ht="15" customHeight="1" x14ac:dyDescent="0.15">
      <c r="A14" s="110"/>
      <c r="B14" s="19" t="s">
        <v>7</v>
      </c>
      <c r="C14" s="77" t="s">
        <v>114</v>
      </c>
      <c r="D14" s="79" t="s">
        <v>115</v>
      </c>
      <c r="F14" s="19" t="s">
        <v>4</v>
      </c>
      <c r="G14" s="18" t="s">
        <v>117</v>
      </c>
      <c r="H14" s="22" t="s">
        <v>118</v>
      </c>
      <c r="I14" s="23" t="s">
        <v>120</v>
      </c>
    </row>
    <row r="15" spans="1:9" ht="15" customHeight="1" x14ac:dyDescent="0.15">
      <c r="A15" s="110"/>
      <c r="B15" s="18" t="s">
        <v>18</v>
      </c>
      <c r="C15" s="77">
        <v>880</v>
      </c>
      <c r="D15" s="79"/>
      <c r="F15" s="24" t="s">
        <v>167</v>
      </c>
      <c r="G15" s="77">
        <v>302</v>
      </c>
      <c r="H15" s="78"/>
      <c r="I15" s="79">
        <v>-302</v>
      </c>
    </row>
    <row r="16" spans="1:9" ht="15" customHeight="1" x14ac:dyDescent="0.15">
      <c r="A16" s="110"/>
      <c r="B16" s="27" t="s">
        <v>6</v>
      </c>
      <c r="C16" s="80">
        <v>730</v>
      </c>
      <c r="D16" s="82"/>
      <c r="F16" s="25" t="s">
        <v>168</v>
      </c>
      <c r="G16" s="80">
        <v>889</v>
      </c>
      <c r="H16" s="81"/>
      <c r="I16" s="82">
        <v>-889</v>
      </c>
    </row>
    <row r="17" spans="1:9" ht="15" customHeight="1" x14ac:dyDescent="0.15">
      <c r="A17" s="110"/>
      <c r="B17" s="27" t="s">
        <v>14</v>
      </c>
      <c r="C17" s="80">
        <v>40</v>
      </c>
      <c r="D17" s="82"/>
      <c r="F17" s="25" t="s">
        <v>169</v>
      </c>
      <c r="G17" s="80">
        <v>375</v>
      </c>
      <c r="H17" s="81"/>
      <c r="I17" s="82">
        <v>-375</v>
      </c>
    </row>
    <row r="18" spans="1:9" ht="15" customHeight="1" x14ac:dyDescent="0.15">
      <c r="A18" s="110"/>
      <c r="B18" s="27" t="s">
        <v>12</v>
      </c>
      <c r="C18" s="80">
        <v>427</v>
      </c>
      <c r="D18" s="82"/>
      <c r="F18" s="25" t="s">
        <v>170</v>
      </c>
      <c r="G18" s="80">
        <v>461</v>
      </c>
      <c r="H18" s="81"/>
      <c r="I18" s="82">
        <v>-461</v>
      </c>
    </row>
    <row r="19" spans="1:9" ht="15" customHeight="1" x14ac:dyDescent="0.15">
      <c r="A19" s="110"/>
      <c r="B19" s="27" t="s">
        <v>13</v>
      </c>
      <c r="C19" s="80">
        <v>0</v>
      </c>
      <c r="D19" s="82"/>
      <c r="F19" s="25" t="s">
        <v>171</v>
      </c>
      <c r="G19" s="80">
        <v>50</v>
      </c>
      <c r="H19" s="81"/>
      <c r="I19" s="82">
        <v>-50</v>
      </c>
    </row>
    <row r="20" spans="1:9" ht="15" customHeight="1" x14ac:dyDescent="0.15">
      <c r="A20" s="110"/>
      <c r="B20" s="27" t="s">
        <v>121</v>
      </c>
      <c r="C20" s="80"/>
      <c r="D20" s="82"/>
      <c r="F20" s="26" t="s">
        <v>116</v>
      </c>
      <c r="G20" s="83">
        <v>2077</v>
      </c>
      <c r="H20" s="84"/>
      <c r="I20" s="85">
        <v>-2077</v>
      </c>
    </row>
    <row r="21" spans="1:9" ht="15" customHeight="1" x14ac:dyDescent="0.15">
      <c r="A21" s="111"/>
      <c r="B21" s="28" t="s">
        <v>116</v>
      </c>
      <c r="C21" s="83">
        <v>2077</v>
      </c>
      <c r="D21" s="85"/>
    </row>
    <row r="24" spans="1:9" ht="15" customHeight="1" x14ac:dyDescent="0.15">
      <c r="A24" s="109" t="s">
        <v>135</v>
      </c>
      <c r="B24" s="18"/>
      <c r="C24" s="19" t="s">
        <v>119</v>
      </c>
      <c r="D24" s="21"/>
      <c r="F24" s="18"/>
      <c r="G24" s="19" t="s">
        <v>119</v>
      </c>
      <c r="H24" s="20"/>
      <c r="I24" s="21"/>
    </row>
    <row r="25" spans="1:9" ht="15" customHeight="1" x14ac:dyDescent="0.15">
      <c r="A25" s="110"/>
      <c r="B25" s="19" t="s">
        <v>7</v>
      </c>
      <c r="C25" s="77" t="s">
        <v>114</v>
      </c>
      <c r="D25" s="79" t="s">
        <v>115</v>
      </c>
      <c r="F25" s="19" t="s">
        <v>4</v>
      </c>
      <c r="G25" s="18" t="s">
        <v>117</v>
      </c>
      <c r="H25" s="22" t="s">
        <v>118</v>
      </c>
      <c r="I25" s="23" t="s">
        <v>120</v>
      </c>
    </row>
    <row r="26" spans="1:9" ht="15" customHeight="1" x14ac:dyDescent="0.15">
      <c r="A26" s="110"/>
      <c r="B26" s="18" t="s">
        <v>18</v>
      </c>
      <c r="C26" s="77">
        <v>600</v>
      </c>
      <c r="D26" s="79"/>
      <c r="F26" s="24" t="s">
        <v>172</v>
      </c>
      <c r="G26" s="77">
        <v>410</v>
      </c>
      <c r="H26" s="78"/>
      <c r="I26" s="79">
        <v>-410</v>
      </c>
    </row>
    <row r="27" spans="1:9" ht="15" customHeight="1" x14ac:dyDescent="0.15">
      <c r="A27" s="110"/>
      <c r="B27" s="27" t="s">
        <v>6</v>
      </c>
      <c r="C27" s="80">
        <v>195</v>
      </c>
      <c r="D27" s="82"/>
      <c r="F27" s="25" t="s">
        <v>173</v>
      </c>
      <c r="G27" s="80">
        <v>350</v>
      </c>
      <c r="H27" s="81"/>
      <c r="I27" s="82">
        <v>-350</v>
      </c>
    </row>
    <row r="28" spans="1:9" ht="15" customHeight="1" x14ac:dyDescent="0.15">
      <c r="A28" s="110"/>
      <c r="B28" s="27" t="s">
        <v>14</v>
      </c>
      <c r="C28" s="80">
        <v>115</v>
      </c>
      <c r="D28" s="82"/>
      <c r="F28" s="25" t="s">
        <v>174</v>
      </c>
      <c r="G28" s="80">
        <v>335</v>
      </c>
      <c r="H28" s="81"/>
      <c r="I28" s="82">
        <v>-335</v>
      </c>
    </row>
    <row r="29" spans="1:9" ht="15" customHeight="1" x14ac:dyDescent="0.15">
      <c r="A29" s="110"/>
      <c r="B29" s="27" t="s">
        <v>12</v>
      </c>
      <c r="C29" s="80">
        <v>542</v>
      </c>
      <c r="D29" s="82"/>
      <c r="F29" s="25" t="s">
        <v>175</v>
      </c>
      <c r="G29" s="80">
        <v>117</v>
      </c>
      <c r="H29" s="81"/>
      <c r="I29" s="82">
        <v>-117</v>
      </c>
    </row>
    <row r="30" spans="1:9" ht="15" customHeight="1" x14ac:dyDescent="0.15">
      <c r="A30" s="110"/>
      <c r="B30" s="27" t="s">
        <v>121</v>
      </c>
      <c r="C30" s="80"/>
      <c r="D30" s="82"/>
      <c r="F30" s="25" t="s">
        <v>171</v>
      </c>
      <c r="G30" s="80">
        <v>240</v>
      </c>
      <c r="H30" s="81"/>
      <c r="I30" s="82">
        <v>-240</v>
      </c>
    </row>
    <row r="31" spans="1:9" ht="15" customHeight="1" x14ac:dyDescent="0.15">
      <c r="A31" s="111"/>
      <c r="B31" s="28" t="s">
        <v>116</v>
      </c>
      <c r="C31" s="83">
        <v>1452</v>
      </c>
      <c r="D31" s="85"/>
      <c r="F31" s="26" t="s">
        <v>116</v>
      </c>
      <c r="G31" s="83">
        <v>1452</v>
      </c>
      <c r="H31" s="84"/>
      <c r="I31" s="85">
        <v>-1452</v>
      </c>
    </row>
  </sheetData>
  <mergeCells count="3">
    <mergeCell ref="A2:A10"/>
    <mergeCell ref="A13:A21"/>
    <mergeCell ref="A24:A31"/>
  </mergeCells>
  <conditionalFormatting pivot="1" sqref="I4:I9">
    <cfRule type="cellIs" dxfId="25" priority="6" operator="greaterThan">
      <formula>0</formula>
    </cfRule>
  </conditionalFormatting>
  <conditionalFormatting pivot="1" sqref="I4:I9">
    <cfRule type="cellIs" dxfId="24" priority="5" operator="lessThanOrEqual">
      <formula>0</formula>
    </cfRule>
  </conditionalFormatting>
  <conditionalFormatting pivot="1" sqref="I15:I20">
    <cfRule type="cellIs" dxfId="23" priority="4" operator="greaterThan">
      <formula>0</formula>
    </cfRule>
  </conditionalFormatting>
  <conditionalFormatting pivot="1" sqref="I15:I20">
    <cfRule type="cellIs" dxfId="22" priority="3" operator="lessThanOrEqual">
      <formula>0</formula>
    </cfRule>
  </conditionalFormatting>
  <conditionalFormatting pivot="1" sqref="I26:I31">
    <cfRule type="cellIs" dxfId="21" priority="2" operator="greaterThan">
      <formula>0</formula>
    </cfRule>
  </conditionalFormatting>
  <conditionalFormatting pivot="1" sqref="I26:I31">
    <cfRule type="cellIs" dxfId="20" priority="1" operator="lessThanOrEqual">
      <formula>0</formula>
    </cfRule>
  </conditionalFormatting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Kamloops</vt:lpstr>
      <vt:lpstr>Whistler</vt:lpstr>
      <vt:lpstr>Vancouver</vt:lpstr>
      <vt:lpstr>Pivot Table 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Owen Gilbert</dc:creator>
  <cp:lastModifiedBy>Microsoft Office User</cp:lastModifiedBy>
  <dcterms:created xsi:type="dcterms:W3CDTF">2020-06-28T18:32:02Z</dcterms:created>
  <dcterms:modified xsi:type="dcterms:W3CDTF">2021-03-16T02:03:24Z</dcterms:modified>
</cp:coreProperties>
</file>