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1340" yWindow="460" windowWidth="27460" windowHeight="17000" tabRatio="500"/>
  </bookViews>
  <sheets>
    <sheet name="9 Day California" sheetId="1" r:id="rId1"/>
    <sheet name="Pivot Table 1" sheetId="2" r:id="rId2"/>
  </sheets>
  <calcPr calcId="150001" concurrentCalc="0"/>
  <pivotCaches>
    <pivotCache cacheId="84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rId10" roundtripDataSignature="AMtx7mgGG0AkXFUvYeaKxAWJZ6Iuzkew9Q=="/>
    </ext>
  </extLst>
</workbook>
</file>

<file path=xl/calcChain.xml><?xml version="1.0" encoding="utf-8"?>
<calcChain xmlns="http://schemas.openxmlformats.org/spreadsheetml/2006/main">
  <c r="A112" i="1" l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H101" i="1"/>
  <c r="I130" i="1"/>
  <c r="K130" i="1"/>
  <c r="I131" i="1"/>
  <c r="K131" i="1"/>
  <c r="I132" i="1"/>
  <c r="K132" i="1"/>
  <c r="I133" i="1"/>
  <c r="K133" i="1"/>
  <c r="I134" i="1"/>
  <c r="K134" i="1"/>
  <c r="I135" i="1"/>
  <c r="K135" i="1"/>
  <c r="I136" i="1"/>
  <c r="K136" i="1"/>
  <c r="I137" i="1"/>
  <c r="K137" i="1"/>
  <c r="I138" i="1"/>
  <c r="K138" i="1"/>
  <c r="I139" i="1"/>
  <c r="K139" i="1"/>
  <c r="I140" i="1"/>
  <c r="K140" i="1"/>
  <c r="I141" i="1"/>
  <c r="K141" i="1"/>
  <c r="I142" i="1"/>
  <c r="K142" i="1"/>
  <c r="K129" i="1"/>
  <c r="I129" i="1"/>
  <c r="K128" i="1"/>
  <c r="I128" i="1"/>
  <c r="I25" i="1"/>
  <c r="I24" i="1"/>
  <c r="I23" i="1"/>
  <c r="K37" i="1"/>
  <c r="I37" i="1"/>
  <c r="K36" i="1"/>
  <c r="I36" i="1"/>
  <c r="K35" i="1"/>
  <c r="I35" i="1"/>
  <c r="K34" i="1"/>
  <c r="I34" i="1"/>
  <c r="K33" i="1"/>
  <c r="I33" i="1"/>
  <c r="K32" i="1"/>
  <c r="K31" i="1"/>
  <c r="I31" i="1"/>
  <c r="K30" i="1"/>
  <c r="I30" i="1"/>
  <c r="K29" i="1"/>
  <c r="I29" i="1"/>
  <c r="K28" i="1"/>
  <c r="I28" i="1"/>
  <c r="K27" i="1"/>
  <c r="I27" i="1"/>
  <c r="K26" i="1"/>
  <c r="I26" i="1"/>
  <c r="K23" i="1"/>
  <c r="K24" i="1"/>
  <c r="K25" i="1"/>
  <c r="I38" i="1"/>
  <c r="K38" i="1"/>
  <c r="I39" i="1"/>
  <c r="K39" i="1"/>
  <c r="I40" i="1"/>
  <c r="K40" i="1"/>
  <c r="I41" i="1"/>
  <c r="K41" i="1"/>
  <c r="I42" i="1"/>
  <c r="K42" i="1"/>
  <c r="I43" i="1"/>
  <c r="K43" i="1"/>
  <c r="I44" i="1"/>
  <c r="K44" i="1"/>
  <c r="I45" i="1"/>
  <c r="K45" i="1"/>
  <c r="I46" i="1"/>
  <c r="K46" i="1"/>
  <c r="I47" i="1"/>
  <c r="K47" i="1"/>
  <c r="I48" i="1"/>
  <c r="K48" i="1"/>
  <c r="I49" i="1"/>
  <c r="K49" i="1"/>
  <c r="I50" i="1"/>
  <c r="K50" i="1"/>
  <c r="I51" i="1"/>
  <c r="K51" i="1"/>
  <c r="I52" i="1"/>
  <c r="K52" i="1"/>
  <c r="I53" i="1"/>
  <c r="K53" i="1"/>
  <c r="I54" i="1"/>
  <c r="K54" i="1"/>
  <c r="I55" i="1"/>
  <c r="K55" i="1"/>
  <c r="I56" i="1"/>
  <c r="K56" i="1"/>
  <c r="I57" i="1"/>
  <c r="K57" i="1"/>
  <c r="I58" i="1"/>
  <c r="K58" i="1"/>
  <c r="I59" i="1"/>
  <c r="K59" i="1"/>
  <c r="I60" i="1"/>
  <c r="K60" i="1"/>
  <c r="I61" i="1"/>
  <c r="K61" i="1"/>
  <c r="I62" i="1"/>
  <c r="K62" i="1"/>
  <c r="I63" i="1"/>
  <c r="K63" i="1"/>
  <c r="I64" i="1"/>
  <c r="K64" i="1"/>
  <c r="I65" i="1"/>
  <c r="K65" i="1"/>
  <c r="I66" i="1"/>
  <c r="K66" i="1"/>
  <c r="I67" i="1"/>
  <c r="K67" i="1"/>
  <c r="I68" i="1"/>
  <c r="K68" i="1"/>
  <c r="I69" i="1"/>
  <c r="K69" i="1"/>
  <c r="I70" i="1"/>
  <c r="K70" i="1"/>
  <c r="I71" i="1"/>
  <c r="K71" i="1"/>
  <c r="I72" i="1"/>
  <c r="K72" i="1"/>
  <c r="I73" i="1"/>
  <c r="K73" i="1"/>
  <c r="I74" i="1"/>
  <c r="K74" i="1"/>
  <c r="I75" i="1"/>
  <c r="K75" i="1"/>
  <c r="I76" i="1"/>
  <c r="K76" i="1"/>
  <c r="I77" i="1"/>
  <c r="K77" i="1"/>
  <c r="I78" i="1"/>
  <c r="K78" i="1"/>
  <c r="I79" i="1"/>
  <c r="K79" i="1"/>
  <c r="I80" i="1"/>
  <c r="K80" i="1"/>
  <c r="I81" i="1"/>
  <c r="K81" i="1"/>
  <c r="I82" i="1"/>
  <c r="K82" i="1"/>
  <c r="I83" i="1"/>
  <c r="K83" i="1"/>
  <c r="I84" i="1"/>
  <c r="K84" i="1"/>
  <c r="I85" i="1"/>
  <c r="K85" i="1"/>
  <c r="I86" i="1"/>
  <c r="K86" i="1"/>
  <c r="I87" i="1"/>
  <c r="K87" i="1"/>
  <c r="I88" i="1"/>
  <c r="K88" i="1"/>
  <c r="I89" i="1"/>
  <c r="K89" i="1"/>
  <c r="I90" i="1"/>
  <c r="K90" i="1"/>
  <c r="I91" i="1"/>
  <c r="K91" i="1"/>
  <c r="I92" i="1"/>
  <c r="K92" i="1"/>
  <c r="I93" i="1"/>
  <c r="K93" i="1"/>
  <c r="I94" i="1"/>
  <c r="K94" i="1"/>
  <c r="I95" i="1"/>
  <c r="K95" i="1"/>
  <c r="I96" i="1"/>
  <c r="K96" i="1"/>
  <c r="I97" i="1"/>
  <c r="K97" i="1"/>
  <c r="I98" i="1"/>
  <c r="K98" i="1"/>
  <c r="I99" i="1"/>
  <c r="K99" i="1"/>
  <c r="I100" i="1"/>
  <c r="K100" i="1"/>
  <c r="I101" i="1"/>
  <c r="K101" i="1"/>
  <c r="I102" i="1"/>
  <c r="K102" i="1"/>
  <c r="I103" i="1"/>
  <c r="K103" i="1"/>
  <c r="I104" i="1"/>
  <c r="K104" i="1"/>
  <c r="I105" i="1"/>
  <c r="K105" i="1"/>
  <c r="I106" i="1"/>
  <c r="K106" i="1"/>
  <c r="I107" i="1"/>
  <c r="K107" i="1"/>
  <c r="I108" i="1"/>
  <c r="K108" i="1"/>
  <c r="I109" i="1"/>
  <c r="K109" i="1"/>
  <c r="I110" i="1"/>
  <c r="K110" i="1"/>
  <c r="I111" i="1"/>
  <c r="K111" i="1"/>
  <c r="I112" i="1"/>
  <c r="K112" i="1"/>
  <c r="I113" i="1"/>
  <c r="K113" i="1"/>
  <c r="I114" i="1"/>
  <c r="K114" i="1"/>
  <c r="I115" i="1"/>
  <c r="K115" i="1"/>
  <c r="I116" i="1"/>
  <c r="K116" i="1"/>
  <c r="I117" i="1"/>
  <c r="K117" i="1"/>
  <c r="I118" i="1"/>
  <c r="K118" i="1"/>
  <c r="I119" i="1"/>
  <c r="K119" i="1"/>
  <c r="I120" i="1"/>
  <c r="K120" i="1"/>
  <c r="I121" i="1"/>
  <c r="K121" i="1"/>
  <c r="I122" i="1"/>
  <c r="K122" i="1"/>
  <c r="I123" i="1"/>
  <c r="K123" i="1"/>
  <c r="I124" i="1"/>
  <c r="K124" i="1"/>
  <c r="I125" i="1"/>
  <c r="K125" i="1"/>
  <c r="I126" i="1"/>
  <c r="K126" i="1"/>
  <c r="I127" i="1"/>
  <c r="K127" i="1"/>
  <c r="I19" i="1"/>
  <c r="I18" i="1"/>
  <c r="K11" i="1"/>
  <c r="K12" i="1"/>
  <c r="K13" i="1"/>
  <c r="K14" i="1"/>
  <c r="K15" i="1"/>
  <c r="K16" i="1"/>
  <c r="K17" i="1"/>
  <c r="K18" i="1"/>
  <c r="K19" i="1"/>
  <c r="K20" i="1"/>
  <c r="K21" i="1"/>
  <c r="K22" i="1"/>
  <c r="K8" i="1"/>
  <c r="K9" i="1"/>
  <c r="J143" i="1"/>
  <c r="K143" i="1"/>
  <c r="H143" i="1"/>
  <c r="I143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I22" i="1"/>
  <c r="A22" i="1"/>
  <c r="I21" i="1"/>
  <c r="A21" i="1"/>
  <c r="I20" i="1"/>
  <c r="A20" i="1"/>
  <c r="A19" i="1"/>
  <c r="A18" i="1"/>
  <c r="I17" i="1"/>
  <c r="A17" i="1"/>
  <c r="I16" i="1"/>
  <c r="A16" i="1"/>
  <c r="I15" i="1"/>
  <c r="A15" i="1"/>
  <c r="I14" i="1"/>
  <c r="A14" i="1"/>
  <c r="I13" i="1"/>
  <c r="A13" i="1"/>
  <c r="I12" i="1"/>
  <c r="A12" i="1"/>
  <c r="I11" i="1"/>
  <c r="A11" i="1"/>
  <c r="K10" i="1"/>
  <c r="I10" i="1"/>
  <c r="A10" i="1"/>
  <c r="I9" i="1"/>
  <c r="A9" i="1"/>
  <c r="I8" i="1"/>
  <c r="B5" i="1"/>
  <c r="B3" i="1"/>
  <c r="B4" i="1"/>
</calcChain>
</file>

<file path=xl/sharedStrings.xml><?xml version="1.0" encoding="utf-8"?>
<sst xmlns="http://schemas.openxmlformats.org/spreadsheetml/2006/main" count="448" uniqueCount="190">
  <si>
    <t>$CAD</t>
  </si>
  <si>
    <t>Budget</t>
  </si>
  <si>
    <t>Total Vacation Cost (Activities + Food)</t>
  </si>
  <si>
    <t>$ Available</t>
  </si>
  <si>
    <t>$ Actual Spent</t>
  </si>
  <si>
    <t>Day</t>
  </si>
  <si>
    <t>Date</t>
  </si>
  <si>
    <t>Time</t>
  </si>
  <si>
    <t>Activity</t>
  </si>
  <si>
    <t>Category</t>
  </si>
  <si>
    <t>Travel Time</t>
  </si>
  <si>
    <t>Transit</t>
  </si>
  <si>
    <t>Budget Cost ($US)</t>
  </si>
  <si>
    <t>Budget Cost ($CAD)</t>
  </si>
  <si>
    <t>Actual Cost ($US)</t>
  </si>
  <si>
    <t>Actual Cost ($CAD)</t>
  </si>
  <si>
    <t>Notes</t>
  </si>
  <si>
    <t>Travel</t>
  </si>
  <si>
    <t>Food</t>
  </si>
  <si>
    <t>Lombard Street</t>
  </si>
  <si>
    <t>San Francisco Brewing Co (Weds-Mon 12-8pm)</t>
  </si>
  <si>
    <t>10min walk</t>
  </si>
  <si>
    <t>The Original Ghirardelli Ice Cream at Ghirardelli Square (10am-9pm)</t>
  </si>
  <si>
    <t>1min walk</t>
  </si>
  <si>
    <t>Fisherman's Wharf (Pier 39, USS Pampanito, SS Jeremiah O'Brien, Hyde St. Pier, Eureka Steamboat, See Alcatraz Island etc.)</t>
  </si>
  <si>
    <t>7min walk</t>
  </si>
  <si>
    <t>Dinner at Fisherman's Wharf (Bubba Gump 11:30am-8pm)</t>
  </si>
  <si>
    <t>24min transit</t>
  </si>
  <si>
    <t>Tugboat Sally's Fresh Beignets (10am-8pm)</t>
  </si>
  <si>
    <t>Golden Gate Bridge Vista Point (Presidio &amp; Marshall Beach, Fort Point National Historic Site)</t>
  </si>
  <si>
    <t>Hotel (Stay in San Fran)</t>
  </si>
  <si>
    <t>Accomodation</t>
  </si>
  <si>
    <t>The Andrews Hotel, 624 Post St, San Francisco, 94109, CA, US</t>
  </si>
  <si>
    <t>Crissy Field (12min walk) --&gt; The Palace of Fine Arts (17min walk)</t>
  </si>
  <si>
    <t>Pick-up car (Union Square 325 Mason Street)</t>
  </si>
  <si>
    <t>Car</t>
  </si>
  <si>
    <t>26min walk</t>
  </si>
  <si>
    <r>
      <rPr>
        <sz val="10"/>
        <color rgb="FF000000"/>
        <rFont val="Arial"/>
      </rPr>
      <t xml:space="preserve">Muni Mobile: </t>
    </r>
    <r>
      <rPr>
        <u/>
        <sz val="10"/>
        <color rgb="FF1155CC"/>
        <rFont val="Arial"/>
      </rPr>
      <t>https://www.sfmta.com/getting-around/muni/fares/munimobile</t>
    </r>
  </si>
  <si>
    <t>17min drive</t>
  </si>
  <si>
    <t>Day Pass: 
https://www.sfmta.com/fares/day-pass</t>
  </si>
  <si>
    <t>15min walk</t>
  </si>
  <si>
    <t>35min drive</t>
  </si>
  <si>
    <t>Drive to Monterey</t>
  </si>
  <si>
    <t>1h 42min drive</t>
  </si>
  <si>
    <t>11min walk</t>
  </si>
  <si>
    <t>Drinks at Anina (Tues 4-10pm, Weds-Thurs 4-11pm, Fri 2pm-12am, Sat 1pm-12am, Sun 1-7pm)</t>
  </si>
  <si>
    <t>4min drive</t>
  </si>
  <si>
    <t>Stroll Ocean Avenue and Carmel Fairytale Cottages (Carmel Walks)</t>
  </si>
  <si>
    <t>7min drive</t>
  </si>
  <si>
    <t>8min walk</t>
  </si>
  <si>
    <t>Dinner (Hula's Island Grill Weds-Sun 12-9pm, Mon-Tues 4-9pm)</t>
  </si>
  <si>
    <t>6min walk</t>
  </si>
  <si>
    <t>Drinks (Fieldwork Brewing Company 12-9pm)</t>
  </si>
  <si>
    <t>5min drive</t>
  </si>
  <si>
    <t>Hotel (Stay in Monterey)</t>
  </si>
  <si>
    <t>3min drive</t>
  </si>
  <si>
    <t>The Inn at 1252, 1252 Munras Ave, Monterey, 93940, CA, US</t>
  </si>
  <si>
    <t>Empanadas Cafe Guarani (Thurs-Tues 7am-5pm)</t>
  </si>
  <si>
    <t>8min drive</t>
  </si>
  <si>
    <t>https://www.parks.ca.gov/?page_id=23294</t>
  </si>
  <si>
    <t>Lunch Dametra Café (11am-11pm)</t>
  </si>
  <si>
    <t>13min drive</t>
  </si>
  <si>
    <t>Carmel Mission Basilica Museum (Weds-Sun 10am-4pm)</t>
  </si>
  <si>
    <t>Day Use Pass $10, but can park on Highway for free</t>
  </si>
  <si>
    <t>Castle Rock Viewpoint —&gt; Rocky/Bixby Creek Bridge (21min drive) --&gt; Hurricane Point View (3min drive)</t>
  </si>
  <si>
    <t>25min drive</t>
  </si>
  <si>
    <t>Pfeiffer Beach (Keyhole Rock) (27min drive) --&gt; McWay Rocks (Julia Pfeiffer Burns State Park Vista Point) (25min drive) --&gt; McWay Cove &amp; McWay Falls (1min drive)</t>
  </si>
  <si>
    <t>1hour drive</t>
  </si>
  <si>
    <t>Ragged Point</t>
  </si>
  <si>
    <t>Elephant Seal Vista Point</t>
  </si>
  <si>
    <t>Dinner (Tognazzini's Dockside Restaurant 7am-9pm)</t>
  </si>
  <si>
    <t>Drinks (The Siren 12pm-1am)</t>
  </si>
  <si>
    <t>12min walk</t>
  </si>
  <si>
    <t>Hotel (Stay in Morro Bay)</t>
  </si>
  <si>
    <t>2min walk</t>
  </si>
  <si>
    <t>Pacific Shores Inn, 890 Morro Avenue, Morro Bay, 93442, CA, US</t>
  </si>
  <si>
    <t>Breakfast Carla's Country Kitchen and Gift Shop (6:30am-2pm)</t>
  </si>
  <si>
    <t>Morro Rock &amp; Morro Strand State Beach in Morro Bay State Park</t>
  </si>
  <si>
    <t>Pismo Beach Monarch Butterfly Grove</t>
  </si>
  <si>
    <t>58min drive</t>
  </si>
  <si>
    <t>Saarloos and Sons Winery (11am-5pm)</t>
  </si>
  <si>
    <t>Lunch Lucky Hen Larder (Tues-Sat 10:30am-4pm)</t>
  </si>
  <si>
    <t>9min drive</t>
  </si>
  <si>
    <t>Nojoqui Falls Trail (30 minute round trip)</t>
  </si>
  <si>
    <t>Sunstone Winery (11am-5pm)</t>
  </si>
  <si>
    <t>Walk around Solvang</t>
  </si>
  <si>
    <t>5min walk</t>
  </si>
  <si>
    <t>Drinks High Roller Tiki Lounge (Weds-Thurs 1-6pm, Fri-Sun 12-9pm, Closed Tuesday)</t>
  </si>
  <si>
    <t>Hotel (Stay in Solvang)</t>
  </si>
  <si>
    <t>Hamlet Inn, 1532 Mission Dr, Solvang, 93463, CA, US</t>
  </si>
  <si>
    <t>Breakfast Pastries at Olsen's Danish Village Bakery (7am-6pm)</t>
  </si>
  <si>
    <t>Old Mission Santa Ines</t>
  </si>
  <si>
    <t>Drive to Santa Barbara</t>
  </si>
  <si>
    <t>42min drive</t>
  </si>
  <si>
    <t>Old Mission Santa Barbara (9:30am-4pm)</t>
  </si>
  <si>
    <t>10min drive</t>
  </si>
  <si>
    <t>Wander downtown Santa Barbara (County Courthouse, El Presidio (5min walk), El Paseo (2min walk), and Paseo Nuevo (4min walk))</t>
  </si>
  <si>
    <t>6min drive</t>
  </si>
  <si>
    <t>McConnell's Fine Ice Creams (12-10pm)</t>
  </si>
  <si>
    <t>Bike Ride Stearns Wharf and Santa Barbara Harbour</t>
  </si>
  <si>
    <t>25min walk</t>
  </si>
  <si>
    <r>
      <rPr>
        <sz val="10"/>
        <color theme="1"/>
        <rFont val="Arial"/>
      </rPr>
      <t xml:space="preserve">Dinner (Loquita Santa Barbara 5-9pm) </t>
    </r>
    <r>
      <rPr>
        <b/>
        <sz val="10"/>
        <color theme="1"/>
        <rFont val="Arial"/>
      </rPr>
      <t>Dinner Reservations 7pm</t>
    </r>
  </si>
  <si>
    <t>Cocktails at Test Pilot (4pm-1am)</t>
  </si>
  <si>
    <t>Hotel (Stay in Santa Barbara)</t>
  </si>
  <si>
    <t>Lavender Inn by the Sea, 206 Castillo St, Santa Barbara, 93101, CA, US</t>
  </si>
  <si>
    <t>Breakfast Lee's Sandwiches (Brookhurst Street Garden Grove)</t>
  </si>
  <si>
    <t>2h 5min drive</t>
  </si>
  <si>
    <t>15min drive</t>
  </si>
  <si>
    <t>Lunch in Disneyland (Turkey Leg) NEED TO PRE-BUY TICKETS</t>
  </si>
  <si>
    <t>Downtown Disney</t>
  </si>
  <si>
    <t>Dinner Kaiba Japanese Ramen, Sushi &amp; Grill (11:30am-11:30pm)</t>
  </si>
  <si>
    <t>Hotel (Stay in Santa Monica)</t>
  </si>
  <si>
    <t>The Hotel Fullerton Anaheim, 1500S Raymond Avenue, Fullerton, 92831, CA, US</t>
  </si>
  <si>
    <t>Breakfast at Porto's Bakery and Cafe Beach Blvd. (7am-8pm)</t>
  </si>
  <si>
    <t>The Getty (Tues-Sun 10am-5pm)</t>
  </si>
  <si>
    <t>16min drive</t>
  </si>
  <si>
    <t>20$ Parking</t>
  </si>
  <si>
    <t>Lunch (Sunny Blue Tues-Sun 11am-7pm)</t>
  </si>
  <si>
    <t>Santa Monica Pier and Santa Monica State Beach</t>
  </si>
  <si>
    <t>Walk along the beach</t>
  </si>
  <si>
    <t>30min walk</t>
  </si>
  <si>
    <t>Public Art "Urban Light" and "Levitated Mass"</t>
  </si>
  <si>
    <t>Dinner Leo's Taco Truck Sunset Blvd Location (10am-2am)</t>
  </si>
  <si>
    <t>18min drive</t>
  </si>
  <si>
    <t>Griffith Observatory (See a show at Samuel Oschin Planetarium) (Fri 12-10pm, Sat-Sun 10am-10pm)</t>
  </si>
  <si>
    <t>Gateway Hotel Santa Monica, 1920 Santa Monica Blvd Santa Monica, CA 90404</t>
  </si>
  <si>
    <t>Twin Peaks (Christmas Tree Point)</t>
  </si>
  <si>
    <t>Wander Haight-Ashbury</t>
  </si>
  <si>
    <t>Brunch Chinatown (Good Mong Kok Bakery 7am-6pm)</t>
  </si>
  <si>
    <t>Wander Chinatown (Grace Cathedral (13min walk) --&gt; Golden Gate Fortune Cookie Factory (11min walk))</t>
  </si>
  <si>
    <t>13min walk</t>
  </si>
  <si>
    <t>Coit Tower (10am-5pm)</t>
  </si>
  <si>
    <t>Total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</si>
  <si>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</si>
  <si>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</si>
  <si>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</si>
  <si>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</si>
  <si>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</si>
  <si>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</si>
  <si>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</si>
  <si>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</si>
  <si>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20min drive</t>
  </si>
  <si>
    <t>Day 9</t>
  </si>
  <si>
    <t>California</t>
  </si>
  <si>
    <t>SUM of Budget Cost ($CAD)</t>
  </si>
  <si>
    <t>SUM of Actual Cost ($CAD)</t>
  </si>
  <si>
    <t>Sum of Budget Cost ($CAD)</t>
  </si>
  <si>
    <t>Sum of Actual Cost ($CAD)</t>
  </si>
  <si>
    <t>Grand Total</t>
  </si>
  <si>
    <t/>
  </si>
  <si>
    <t>(blank)</t>
  </si>
  <si>
    <t>Flight to San Francisco</t>
  </si>
  <si>
    <t>Dinner Zzan Koran Restaurant (4pm-2am)</t>
  </si>
  <si>
    <t>Lunch Boudin Bakery (Sourdough clam chowder) (9:30am - 8pm)</t>
  </si>
  <si>
    <t>Painted Ladies</t>
  </si>
  <si>
    <t>Wander Golden Gate Park</t>
  </si>
  <si>
    <t>Lunch at In and out Burger (10:30am-1am)</t>
  </si>
  <si>
    <t>Appetizers Copenhagen Sausage Garden (11am-8pm)</t>
  </si>
  <si>
    <t>Dinner Osteria Grappolo (Sat-Sun 11:30am - 9pm, Mon-Fri 4:30-9pm)</t>
  </si>
  <si>
    <t>Return car and gas</t>
  </si>
  <si>
    <t>Flight Home from LAX</t>
  </si>
  <si>
    <t>Stroll Cannery Row</t>
  </si>
  <si>
    <t>Lunch Bettina (11:30am-2:30pm, 4-8:30pm)</t>
  </si>
  <si>
    <t>Transit/Parking/Gas + Phone Plan</t>
  </si>
  <si>
    <t>Disneyland!</t>
  </si>
  <si>
    <t>Happy hour at Socalo (9:30am-9pm, Closed Mondays)</t>
  </si>
  <si>
    <t>3 hour flight</t>
  </si>
  <si>
    <t>1hour transit</t>
  </si>
  <si>
    <t>20min transit</t>
  </si>
  <si>
    <t>9min walk</t>
  </si>
  <si>
    <t>12min transit</t>
  </si>
  <si>
    <t>55min transit</t>
  </si>
  <si>
    <t>25min transit</t>
  </si>
  <si>
    <t>35min transit</t>
  </si>
  <si>
    <t>22min transit</t>
  </si>
  <si>
    <t>26min transit</t>
  </si>
  <si>
    <t>4min walk</t>
  </si>
  <si>
    <t>14min drive</t>
  </si>
  <si>
    <t>Carmel Beach (8am-9pm)</t>
  </si>
  <si>
    <t>Monterey Bay Aquarium (10am-5pm)</t>
  </si>
  <si>
    <t>53min drive</t>
  </si>
  <si>
    <t>40min drive</t>
  </si>
  <si>
    <t>Lovers Loop Grassland (in Santa Ynez) (2 hour trail)</t>
  </si>
  <si>
    <t>21min drive</t>
  </si>
  <si>
    <t>Afternooon Snack at Moby Dick Restaurant</t>
  </si>
  <si>
    <t>21min walk</t>
  </si>
  <si>
    <t>19min walk</t>
  </si>
  <si>
    <t>Hotel (Stay in Anaheim)</t>
  </si>
  <si>
    <t>11min drive</t>
  </si>
  <si>
    <t>36min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</si>
</sst>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&quot;$&quot;#,##0.00"/>
    <numFmt numFmtId="165" formatCode="[$-F400]h:mm:ss\ AM/PM"/>
  </numFmts>
  <fonts count="6" x14ac:knownFonts="1">
    <font>
      <sz val="10"/>
      <color rgb="FF000000"/>
      <name val="Arial"/>
    </font>
    <font>
      <b/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sz val="10"/>
      <name val="Arial"/>
    </font>
    <font>
      <u/>
      <sz val="10"/>
      <color rgb="FF1155CC"/>
      <name val="Arial"/>
    </font>
  </fonts>
  <fills count="5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FF00FF"/>
        <bgColor rgb="FFFF00FF"/>
      </patternFill>
    </fill>
    <fill>
      <patternFill patternType="solid">
        <fgColor rgb="FFFFFFFF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theme="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0" fontId="1" fillId="0" borderId="1" xfId="0" applyFont="1" applyBorder="1" applyAlignment="1">
      <alignment horizontal="left"/>
    </xf>
    <xf numFmtId="0" fontId="1" fillId="2" borderId="1" xfId="0" applyFont="1" applyFill="1" applyBorder="1"/>
    <xf numFmtId="44" fontId="0" fillId="0" borderId="1" xfId="0" applyNumberFormat="1" applyFont="1" applyBorder="1"/>
    <xf numFmtId="0" fontId="1" fillId="2" borderId="2" xfId="0" applyFont="1" applyFill="1" applyBorder="1"/>
    <xf numFmtId="44" fontId="0" fillId="0" borderId="3" xfId="0" applyNumberFormat="1" applyFont="1" applyBorder="1"/>
    <xf numFmtId="0" fontId="2" fillId="2" borderId="1" xfId="0" applyFont="1" applyFill="1" applyBorder="1"/>
    <xf numFmtId="44" fontId="3" fillId="0" borderId="1" xfId="0" applyNumberFormat="1" applyFont="1" applyBorder="1"/>
    <xf numFmtId="0" fontId="3" fillId="0" borderId="0" xfId="0" applyFont="1"/>
    <xf numFmtId="1" fontId="0" fillId="4" borderId="4" xfId="0" applyNumberFormat="1" applyFont="1" applyFill="1" applyBorder="1" applyAlignment="1">
      <alignment horizontal="center" vertical="center"/>
    </xf>
    <xf numFmtId="165" fontId="0" fillId="4" borderId="5" xfId="0" applyNumberFormat="1" applyFont="1" applyFill="1" applyBorder="1" applyAlignment="1">
      <alignment horizontal="right" vertical="center"/>
    </xf>
    <xf numFmtId="0" fontId="0" fillId="4" borderId="6" xfId="0" applyFont="1" applyFill="1" applyBorder="1" applyAlignment="1">
      <alignment vertical="center" wrapText="1"/>
    </xf>
    <xf numFmtId="1" fontId="0" fillId="4" borderId="7" xfId="0" applyNumberFormat="1" applyFont="1" applyFill="1" applyBorder="1" applyAlignment="1">
      <alignment horizontal="center" vertical="center"/>
    </xf>
    <xf numFmtId="165" fontId="0" fillId="4" borderId="1" xfId="0" applyNumberFormat="1" applyFont="1" applyFill="1" applyBorder="1" applyAlignment="1">
      <alignment horizontal="right" vertical="center"/>
    </xf>
    <xf numFmtId="0" fontId="3" fillId="4" borderId="1" xfId="0" applyFont="1" applyFill="1" applyBorder="1"/>
    <xf numFmtId="0" fontId="3" fillId="4" borderId="1" xfId="0" applyFont="1" applyFill="1" applyBorder="1" applyAlignment="1"/>
    <xf numFmtId="0" fontId="0" fillId="4" borderId="1" xfId="0" applyFont="1" applyFill="1" applyBorder="1"/>
    <xf numFmtId="1" fontId="0" fillId="4" borderId="8" xfId="0" applyNumberFormat="1" applyFont="1" applyFill="1" applyBorder="1" applyAlignment="1">
      <alignment horizontal="center" vertical="center"/>
    </xf>
    <xf numFmtId="165" fontId="0" fillId="4" borderId="9" xfId="0" applyNumberFormat="1" applyFont="1" applyFill="1" applyBorder="1" applyAlignment="1">
      <alignment horizontal="right" vertical="center"/>
    </xf>
    <xf numFmtId="44" fontId="0" fillId="4" borderId="9" xfId="0" applyNumberFormat="1" applyFont="1" applyFill="1" applyBorder="1" applyAlignment="1">
      <alignment vertical="center"/>
    </xf>
    <xf numFmtId="44" fontId="0" fillId="4" borderId="9" xfId="0" applyNumberFormat="1" applyFont="1" applyFill="1" applyBorder="1" applyAlignment="1">
      <alignment vertical="center" wrapText="1"/>
    </xf>
    <xf numFmtId="0" fontId="0" fillId="4" borderId="10" xfId="0" applyFont="1" applyFill="1" applyBorder="1" applyAlignment="1">
      <alignment vertical="center" wrapText="1"/>
    </xf>
    <xf numFmtId="0" fontId="0" fillId="4" borderId="11" xfId="0" applyFont="1" applyFill="1" applyBorder="1"/>
    <xf numFmtId="44" fontId="0" fillId="4" borderId="1" xfId="0" applyNumberFormat="1" applyFont="1" applyFill="1" applyBorder="1"/>
    <xf numFmtId="0" fontId="3" fillId="4" borderId="5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wrapText="1"/>
    </xf>
    <xf numFmtId="0" fontId="0" fillId="4" borderId="1" xfId="0" applyFont="1" applyFill="1" applyBorder="1" applyAlignment="1">
      <alignment vertical="center"/>
    </xf>
    <xf numFmtId="0" fontId="3" fillId="4" borderId="13" xfId="0" applyFont="1" applyFill="1" applyBorder="1" applyAlignment="1">
      <alignment vertical="center" wrapText="1"/>
    </xf>
    <xf numFmtId="0" fontId="0" fillId="4" borderId="5" xfId="0" applyFont="1" applyFill="1" applyBorder="1" applyAlignment="1">
      <alignment vertical="center" wrapText="1"/>
    </xf>
    <xf numFmtId="44" fontId="0" fillId="4" borderId="5" xfId="0" applyNumberFormat="1" applyFont="1" applyFill="1" applyBorder="1" applyAlignment="1">
      <alignment vertical="center" wrapText="1"/>
    </xf>
    <xf numFmtId="0" fontId="0" fillId="4" borderId="5" xfId="0" applyFont="1" applyFill="1" applyBorder="1" applyAlignment="1"/>
    <xf numFmtId="0" fontId="0" fillId="4" borderId="1" xfId="0" applyFont="1" applyFill="1" applyBorder="1" applyAlignment="1"/>
    <xf numFmtId="0" fontId="0" fillId="4" borderId="5" xfId="0" applyFont="1" applyFill="1" applyBorder="1" applyAlignment="1">
      <alignment vertical="center"/>
    </xf>
    <xf numFmtId="0" fontId="0" fillId="4" borderId="9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/>
    </xf>
    <xf numFmtId="0" fontId="0" fillId="0" borderId="0" xfId="0" applyFont="1" applyAlignment="1">
      <alignment wrapText="1"/>
    </xf>
    <xf numFmtId="0" fontId="0" fillId="4" borderId="5" xfId="0" applyFont="1" applyFill="1" applyBorder="1"/>
    <xf numFmtId="0" fontId="3" fillId="4" borderId="1" xfId="0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vertical="center" wrapText="1"/>
    </xf>
    <xf numFmtId="44" fontId="0" fillId="4" borderId="1" xfId="0" applyNumberFormat="1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3" fillId="4" borderId="12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0" fillId="4" borderId="14" xfId="0" applyFont="1" applyFill="1" applyBorder="1" applyAlignment="1">
      <alignment vertical="center" wrapText="1"/>
    </xf>
    <xf numFmtId="44" fontId="0" fillId="4" borderId="5" xfId="0" applyNumberFormat="1" applyFont="1" applyFill="1" applyBorder="1" applyAlignment="1">
      <alignment vertical="center"/>
    </xf>
    <xf numFmtId="44" fontId="0" fillId="4" borderId="1" xfId="0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44" fontId="3" fillId="4" borderId="1" xfId="0" applyNumberFormat="1" applyFont="1" applyFill="1" applyBorder="1" applyAlignment="1">
      <alignment vertical="center"/>
    </xf>
    <xf numFmtId="0" fontId="0" fillId="0" borderId="20" xfId="0" applyFont="1" applyBorder="1" applyAlignment="1"/>
    <xf numFmtId="0" fontId="0" fillId="0" borderId="20" xfId="0" pivotButton="1" applyFont="1" applyBorder="1" applyAlignment="1"/>
    <xf numFmtId="0" fontId="0" fillId="0" borderId="21" xfId="0" applyFont="1" applyBorder="1" applyAlignment="1"/>
    <xf numFmtId="0" fontId="0" fillId="0" borderId="22" xfId="0" applyFont="1" applyBorder="1" applyAlignment="1"/>
    <xf numFmtId="0" fontId="0" fillId="0" borderId="20" xfId="0" applyNumberFormat="1" applyFont="1" applyBorder="1" applyAlignment="1"/>
    <xf numFmtId="0" fontId="0" fillId="0" borderId="22" xfId="0" applyNumberFormat="1" applyFont="1" applyBorder="1" applyAlignment="1"/>
    <xf numFmtId="0" fontId="0" fillId="0" borderId="23" xfId="0" applyFont="1" applyBorder="1" applyAlignment="1"/>
    <xf numFmtId="0" fontId="0" fillId="0" borderId="23" xfId="0" applyNumberFormat="1" applyFont="1" applyBorder="1" applyAlignment="1"/>
    <xf numFmtId="0" fontId="0" fillId="0" borderId="24" xfId="0" applyNumberFormat="1" applyFont="1" applyBorder="1" applyAlignment="1"/>
    <xf numFmtId="0" fontId="0" fillId="0" borderId="25" xfId="0" applyFont="1" applyBorder="1" applyAlignment="1"/>
    <xf numFmtId="0" fontId="0" fillId="0" borderId="25" xfId="0" applyNumberFormat="1" applyFont="1" applyBorder="1" applyAlignment="1"/>
    <xf numFmtId="0" fontId="0" fillId="0" borderId="26" xfId="0" applyNumberFormat="1" applyFont="1" applyBorder="1" applyAlignment="1"/>
    <xf numFmtId="1" fontId="0" fillId="0" borderId="20" xfId="0" applyNumberFormat="1" applyFont="1" applyBorder="1" applyAlignment="1"/>
    <xf numFmtId="1" fontId="0" fillId="0" borderId="23" xfId="0" applyNumberFormat="1" applyFont="1" applyBorder="1" applyAlignment="1"/>
    <xf numFmtId="1" fontId="0" fillId="0" borderId="25" xfId="0" applyNumberFormat="1" applyFont="1" applyBorder="1" applyAlignment="1"/>
    <xf numFmtId="0" fontId="0" fillId="0" borderId="3" xfId="0" applyFont="1" applyBorder="1" applyAlignment="1">
      <alignment horizontal="center" vertical="center"/>
    </xf>
    <xf numFmtId="0" fontId="4" fillId="0" borderId="15" xfId="0" applyFont="1" applyBorder="1"/>
    <xf numFmtId="0" fontId="4" fillId="0" borderId="11" xfId="0" applyFont="1" applyBorder="1"/>
    <xf numFmtId="0" fontId="1" fillId="3" borderId="15" xfId="0" applyFont="1" applyFill="1" applyBorder="1"/>
    <xf numFmtId="0" fontId="0" fillId="4" borderId="11" xfId="0" applyFont="1" applyFill="1" applyBorder="1" applyAlignment="1"/>
    <xf numFmtId="0" fontId="0" fillId="4" borderId="11" xfId="0" applyFont="1" applyFill="1" applyBorder="1" applyAlignment="1">
      <alignment wrapText="1"/>
    </xf>
    <xf numFmtId="0" fontId="0" fillId="4" borderId="3" xfId="0" applyFont="1" applyFill="1" applyBorder="1" applyAlignment="1">
      <alignment wrapText="1"/>
    </xf>
    <xf numFmtId="165" fontId="0" fillId="4" borderId="3" xfId="0" applyNumberFormat="1" applyFont="1" applyFill="1" applyBorder="1" applyAlignment="1">
      <alignment horizontal="right" vertical="center"/>
    </xf>
    <xf numFmtId="0" fontId="3" fillId="4" borderId="3" xfId="0" applyFont="1" applyFill="1" applyBorder="1" applyAlignment="1">
      <alignment vertical="center"/>
    </xf>
    <xf numFmtId="164" fontId="1" fillId="3" borderId="15" xfId="0" applyNumberFormat="1" applyFont="1" applyFill="1" applyBorder="1"/>
    <xf numFmtId="0" fontId="1" fillId="3" borderId="16" xfId="0" applyFont="1" applyFill="1" applyBorder="1" applyAlignment="1">
      <alignment wrapText="1"/>
    </xf>
    <xf numFmtId="0" fontId="0" fillId="4" borderId="18" xfId="0" applyFont="1" applyFill="1" applyBorder="1" applyAlignment="1">
      <alignment vertical="center" wrapText="1"/>
    </xf>
    <xf numFmtId="44" fontId="0" fillId="4" borderId="11" xfId="0" applyNumberFormat="1" applyFont="1" applyFill="1" applyBorder="1"/>
    <xf numFmtId="44" fontId="0" fillId="4" borderId="11" xfId="0" applyNumberFormat="1" applyFont="1" applyFill="1" applyBorder="1" applyAlignment="1"/>
    <xf numFmtId="44" fontId="0" fillId="4" borderId="3" xfId="0" applyNumberFormat="1" applyFont="1" applyFill="1" applyBorder="1" applyAlignment="1">
      <alignment vertical="center" wrapText="1"/>
    </xf>
    <xf numFmtId="44" fontId="3" fillId="4" borderId="3" xfId="0" applyNumberFormat="1" applyFont="1" applyFill="1" applyBorder="1" applyAlignment="1">
      <alignment vertical="center"/>
    </xf>
    <xf numFmtId="0" fontId="0" fillId="4" borderId="11" xfId="0" applyFont="1" applyFill="1" applyBorder="1" applyAlignment="1">
      <alignment vertical="center" wrapText="1"/>
    </xf>
    <xf numFmtId="0" fontId="0" fillId="4" borderId="15" xfId="0" applyFont="1" applyFill="1" applyBorder="1"/>
    <xf numFmtId="0" fontId="3" fillId="4" borderId="3" xfId="0" applyFont="1" applyFill="1" applyBorder="1" applyAlignment="1">
      <alignment wrapText="1"/>
    </xf>
    <xf numFmtId="0" fontId="0" fillId="4" borderId="3" xfId="0" applyFont="1" applyFill="1" applyBorder="1" applyAlignment="1">
      <alignment vertical="center"/>
    </xf>
    <xf numFmtId="0" fontId="0" fillId="4" borderId="18" xfId="0" applyFont="1" applyFill="1" applyBorder="1" applyAlignment="1">
      <alignment wrapText="1"/>
    </xf>
    <xf numFmtId="44" fontId="0" fillId="4" borderId="3" xfId="0" applyNumberFormat="1" applyFont="1" applyFill="1" applyBorder="1" applyAlignment="1">
      <alignment vertical="center"/>
    </xf>
    <xf numFmtId="44" fontId="0" fillId="4" borderId="19" xfId="0" applyNumberFormat="1" applyFont="1" applyFill="1" applyBorder="1" applyAlignment="1">
      <alignment vertical="center" wrapText="1"/>
    </xf>
    <xf numFmtId="0" fontId="1" fillId="3" borderId="17" xfId="0" applyFont="1" applyFill="1" applyBorder="1"/>
    <xf numFmtId="165" fontId="0" fillId="4" borderId="27" xfId="0" applyNumberFormat="1" applyFont="1" applyFill="1" applyBorder="1" applyAlignment="1">
      <alignment horizontal="right" vertical="center"/>
    </xf>
    <xf numFmtId="0" fontId="3" fillId="4" borderId="28" xfId="0" applyFont="1" applyFill="1" applyBorder="1" applyAlignment="1">
      <alignment vertical="center" wrapText="1"/>
    </xf>
    <xf numFmtId="0" fontId="3" fillId="4" borderId="27" xfId="0" applyFont="1" applyFill="1" applyBorder="1" applyAlignment="1">
      <alignment vertical="center"/>
    </xf>
    <xf numFmtId="44" fontId="0" fillId="4" borderId="27" xfId="0" applyNumberFormat="1" applyFont="1" applyFill="1" applyBorder="1" applyAlignment="1">
      <alignment vertical="center" wrapText="1"/>
    </xf>
    <xf numFmtId="44" fontId="0" fillId="4" borderId="27" xfId="0" applyNumberFormat="1" applyFont="1" applyFill="1" applyBorder="1" applyAlignment="1">
      <alignment vertical="center"/>
    </xf>
    <xf numFmtId="0" fontId="0" fillId="4" borderId="29" xfId="0" applyFont="1" applyFill="1" applyBorder="1" applyAlignment="1">
      <alignment vertical="center" wrapText="1"/>
    </xf>
    <xf numFmtId="0" fontId="0" fillId="4" borderId="30" xfId="0" applyFont="1" applyFill="1" applyBorder="1" applyAlignment="1">
      <alignment vertical="center" wrapText="1"/>
    </xf>
    <xf numFmtId="0" fontId="0" fillId="4" borderId="31" xfId="0" applyFont="1" applyFill="1" applyBorder="1" applyAlignment="1">
      <alignment vertical="center" wrapText="1"/>
    </xf>
  </cellXfs>
  <cellStyles count="1">
    <cellStyle name="Normal" xfId="0" builtinId="0"/>
  </cellStyles>
  <dxfs count="17">
    <dxf>
      <border diagonalUp="0" diagonalDown="0">
        <left style="thick">
          <color rgb="FF000000"/>
        </left>
        <right style="thick">
          <color rgb="FF000000"/>
        </right>
        <top style="thick">
          <color rgb="FF000000"/>
        </top>
        <bottom style="thick">
          <color rgb="FF000000"/>
        </bottom>
      </border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</dxfs>
  <tableStyles count="7" defaultPivotStyle="PivotStyleMedium7">
    <tableStyle name="9 Day California-style" pivot="0" count="2">
      <tableStyleElement type="firstRowStripe" dxfId="16"/>
      <tableStyleElement type="secondRowStripe" dxfId="15"/>
    </tableStyle>
    <tableStyle name="9 Day California-style 2" pivot="0" count="2">
      <tableStyleElement type="firstRowStripe" dxfId="14"/>
      <tableStyleElement type="secondRowStripe" dxfId="13"/>
    </tableStyle>
    <tableStyle name="9 Day California-style 3" pivot="0" count="2">
      <tableStyleElement type="firstRowStripe" dxfId="12"/>
      <tableStyleElement type="secondRowStripe" dxfId="11"/>
    </tableStyle>
    <tableStyle name="9 Day California-style 4" pivot="0" count="2">
      <tableStyleElement type="firstRowStripe" dxfId="10"/>
      <tableStyleElement type="secondRowStripe" dxfId="9"/>
    </tableStyle>
    <tableStyle name="9 Day California-style 5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9 Day California-style 6" pivot="0" count="2">
      <tableStyleElement type="firstRowStripe" dxfId="4"/>
      <tableStyleElement type="secondRowStripe" dxfId="3"/>
    </tableStyle>
    <tableStyle name="9 Day California-style 7" pivot="0" count="2"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10" Type="http://customschemas.google.com/relationships/workbookmetadata" Target="metadata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4654.46760196759" createdVersion="4" refreshedVersion="4" minRefreshableVersion="3" recordCount="135">
  <cacheSource type="worksheet">
    <worksheetSource ref="A7:L142" sheet="9 Day California"/>
  </cacheSource>
  <cacheFields count="12">
    <cacheField name="Day" numFmtId="1">
      <sharedItems containsSemiMixedTypes="0" containsString="0" containsNumber="1" containsInteger="1" minValue="1" maxValue="9" count="9">
        <n v="1"/>
        <n v="2"/>
        <n v="3"/>
        <n v="4"/>
        <n v="5"/>
        <n v="6"/>
        <n v="7"/>
        <n v="8"/>
        <n v="9"/>
      </sharedItems>
    </cacheField>
    <cacheField name="Date" numFmtId="1">
      <sharedItems/>
    </cacheField>
    <cacheField name="Time" numFmtId="165">
      <sharedItems containsSemiMixedTypes="0" containsNonDate="0" containsDate="1" containsString="0" minDate="1899-12-30T08:00:00" maxDate="1899-12-30T22:00:00"/>
    </cacheField>
    <cacheField name="Activity" numFmtId="0">
      <sharedItems containsBlank="1"/>
    </cacheField>
    <cacheField name="Category" numFmtId="0">
      <sharedItems containsBlank="1" count="6">
        <m/>
        <s v="Food"/>
        <s v="Activity"/>
        <s v="Accomodation"/>
        <s v="Travel"/>
        <s v="Car"/>
      </sharedItems>
    </cacheField>
    <cacheField name="Travel Time" numFmtId="0">
      <sharedItems containsBlank="1"/>
    </cacheField>
    <cacheField name="Transit" numFmtId="0">
      <sharedItems containsNonDate="0" containsString="0" containsBlank="1"/>
    </cacheField>
    <cacheField name="Budget Cost ($US)" numFmtId="44">
      <sharedItems containsString="0" containsBlank="1" containsNumber="1" containsInteger="1" minValue="0" maxValue="600"/>
    </cacheField>
    <cacheField name="Budget Cost ($CAD)" numFmtId="44">
      <sharedItems containsString="0" containsBlank="1" containsNumber="1" minValue="0" maxValue="750"/>
    </cacheField>
    <cacheField name="Actual Cost ($US)" numFmtId="44">
      <sharedItems containsString="0" containsBlank="1" containsNumber="1" containsInteger="1" minValue="0" maxValue="0"/>
    </cacheField>
    <cacheField name="Actual Cost ($CAD)" numFmtId="44">
      <sharedItems containsSemiMixedTypes="0" containsString="0" containsNumber="1" containsInteger="1" minValue="0" maxValue="0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5">
  <r>
    <x v="0"/>
    <s v="Day 1"/>
    <d v="1899-12-30T08:00:00"/>
    <m/>
    <x v="0"/>
    <m/>
    <m/>
    <m/>
    <n v="0"/>
    <n v="0"/>
    <n v="0"/>
    <m/>
  </r>
  <r>
    <x v="0"/>
    <s v="Day 1"/>
    <d v="1899-12-30T09:00:00"/>
    <s v="Flight to San Francisco"/>
    <x v="0"/>
    <s v="3 hour flight"/>
    <m/>
    <n v="600"/>
    <n v="750"/>
    <n v="0"/>
    <n v="0"/>
    <m/>
  </r>
  <r>
    <x v="0"/>
    <s v="Day 1"/>
    <d v="1899-12-30T10:00:00"/>
    <m/>
    <x v="0"/>
    <m/>
    <m/>
    <m/>
    <n v="0"/>
    <n v="0"/>
    <n v="0"/>
    <m/>
  </r>
  <r>
    <x v="0"/>
    <s v="Day 1"/>
    <d v="1899-12-30T11:00:00"/>
    <m/>
    <x v="0"/>
    <m/>
    <m/>
    <m/>
    <n v="0"/>
    <n v="0"/>
    <n v="0"/>
    <s v="Muni Mobile: https://www.sfmta.com/getting-around/muni/fares/munimobile"/>
  </r>
  <r>
    <x v="0"/>
    <s v="Day 1"/>
    <d v="1899-12-30T12:00:00"/>
    <m/>
    <x v="0"/>
    <m/>
    <m/>
    <m/>
    <n v="0"/>
    <n v="0"/>
    <n v="0"/>
    <s v="Day Pass: _x000d_https://www.sfmta.com/fares/day-pass"/>
  </r>
  <r>
    <x v="0"/>
    <s v="Day 1"/>
    <d v="1899-12-30T13:00:00"/>
    <s v="Lunch Boudin Bakery (Sourdough clam chowder) (9:30am - 8pm)"/>
    <x v="1"/>
    <s v="1hour transit"/>
    <m/>
    <n v="25"/>
    <n v="31.25"/>
    <n v="0"/>
    <n v="0"/>
    <m/>
  </r>
  <r>
    <x v="0"/>
    <s v="Day 1"/>
    <d v="1899-12-30T14:00:00"/>
    <s v="Lombard Street"/>
    <x v="2"/>
    <s v="20min transit"/>
    <m/>
    <n v="0"/>
    <n v="0"/>
    <n v="0"/>
    <n v="0"/>
    <m/>
  </r>
  <r>
    <x v="0"/>
    <s v="Day 1"/>
    <d v="1899-12-30T15:00:00"/>
    <s v="San Francisco Brewing Co (Weds-Mon 12-8pm)"/>
    <x v="2"/>
    <s v="10min walk"/>
    <m/>
    <n v="15"/>
    <n v="18.75"/>
    <n v="0"/>
    <n v="0"/>
    <m/>
  </r>
  <r>
    <x v="0"/>
    <s v="Day 1"/>
    <d v="1899-12-30T16:00:00"/>
    <s v="The Original Ghirardelli Ice Cream at Ghirardelli Square (10am-9pm)"/>
    <x v="2"/>
    <s v="1min walk"/>
    <m/>
    <n v="15"/>
    <n v="18.75"/>
    <n v="0"/>
    <n v="0"/>
    <m/>
  </r>
  <r>
    <x v="0"/>
    <s v="Day 1"/>
    <d v="1899-12-30T17:00:00"/>
    <s v="Fisherman's Wharf (Pier 39, USS Pampanito, SS Jeremiah O'Brien, Hyde St. Pier, Eureka Steamboat, See Alcatraz Island etc.)"/>
    <x v="2"/>
    <s v="7min walk"/>
    <m/>
    <n v="0"/>
    <n v="0"/>
    <m/>
    <n v="0"/>
    <m/>
  </r>
  <r>
    <x v="0"/>
    <s v="Day 1"/>
    <d v="1899-12-30T18:00:00"/>
    <s v="Dinner at Fisherman's Wharf (Bubba Gump 11:30am-8pm)"/>
    <x v="1"/>
    <s v="12min walk"/>
    <m/>
    <n v="45"/>
    <n v="56.25"/>
    <n v="0"/>
    <n v="0"/>
    <m/>
  </r>
  <r>
    <x v="0"/>
    <s v="Day 1"/>
    <d v="1899-12-30T19:00:00"/>
    <s v="Tugboat Sally's Fresh Beignets (10am-8pm)"/>
    <x v="1"/>
    <s v="9min walk"/>
    <m/>
    <n v="10"/>
    <n v="12.5"/>
    <n v="0"/>
    <n v="0"/>
    <m/>
  </r>
  <r>
    <x v="0"/>
    <s v="Day 1"/>
    <d v="1899-12-30T20:00:00"/>
    <m/>
    <x v="0"/>
    <m/>
    <m/>
    <m/>
    <n v="0"/>
    <n v="0"/>
    <n v="0"/>
    <m/>
  </r>
  <r>
    <x v="0"/>
    <s v="Day 1"/>
    <d v="1899-12-30T21:00:00"/>
    <s v="Hotel (Stay in San Fran)"/>
    <x v="3"/>
    <s v="24min transit"/>
    <m/>
    <n v="120"/>
    <n v="150"/>
    <n v="0"/>
    <n v="0"/>
    <s v="The Andrews Hotel, 624 Post St, San Francisco, 94109, CA, US"/>
  </r>
  <r>
    <x v="0"/>
    <s v="Day 1"/>
    <d v="1899-12-30T22:00:00"/>
    <s v="Transit/Parking/Gas + Phone Plan"/>
    <x v="4"/>
    <m/>
    <m/>
    <n v="60"/>
    <n v="75"/>
    <n v="0"/>
    <n v="0"/>
    <m/>
  </r>
  <r>
    <x v="1"/>
    <s v="Day 2"/>
    <d v="1899-12-30T08:00:00"/>
    <s v="Brunch Chinatown (Good Mong Kok Bakery 7am-6pm)"/>
    <x v="1"/>
    <s v="12min transit"/>
    <m/>
    <n v="25"/>
    <n v="31.25"/>
    <n v="0"/>
    <n v="0"/>
    <m/>
  </r>
  <r>
    <x v="1"/>
    <s v="Day 2"/>
    <d v="1899-12-30T09:00:00"/>
    <s v="Wander Chinatown (Grace Cathedral (13min walk) --&gt; Golden Gate Fortune Cookie Factory (11min walk))"/>
    <x v="2"/>
    <s v="13min walk"/>
    <m/>
    <n v="5"/>
    <n v="6.25"/>
    <n v="0"/>
    <n v="0"/>
    <m/>
  </r>
  <r>
    <x v="1"/>
    <s v="Day 2"/>
    <d v="1899-12-30T10:00:00"/>
    <s v="Coit Tower (10am-5pm)"/>
    <x v="2"/>
    <s v="26min walk"/>
    <m/>
    <n v="20"/>
    <n v="25"/>
    <n v="0"/>
    <n v="0"/>
    <m/>
  </r>
  <r>
    <x v="1"/>
    <s v="Day 2"/>
    <d v="1899-12-30T11:00:00"/>
    <s v="Golden Gate Bridge Vista Point (Presidio &amp; Marshall Beach, Fort Point National Historic Site)"/>
    <x v="2"/>
    <s v="55min transit"/>
    <m/>
    <n v="0"/>
    <n v="0"/>
    <n v="0"/>
    <n v="0"/>
    <m/>
  </r>
  <r>
    <x v="1"/>
    <s v="Day 2"/>
    <d v="1899-12-30T12:00:00"/>
    <s v="Crissy Field (12min walk) --&gt; The Palace of Fine Arts (17min walk)"/>
    <x v="0"/>
    <s v="13min walk"/>
    <m/>
    <n v="0"/>
    <n v="0"/>
    <n v="0"/>
    <n v="0"/>
    <m/>
  </r>
  <r>
    <x v="1"/>
    <s v="Day 2"/>
    <d v="1899-12-30T13:00:00"/>
    <s v="Wander Golden Gate Park"/>
    <x v="2"/>
    <s v="25min transit"/>
    <m/>
    <n v="0"/>
    <n v="0"/>
    <n v="0"/>
    <n v="0"/>
    <m/>
  </r>
  <r>
    <x v="1"/>
    <s v="Day 2"/>
    <d v="1899-12-30T14:00:00"/>
    <s v="Wander Haight-Ashbury"/>
    <x v="2"/>
    <s v="6min walk"/>
    <m/>
    <n v="0"/>
    <n v="0"/>
    <n v="0"/>
    <n v="0"/>
    <m/>
  </r>
  <r>
    <x v="1"/>
    <s v="Day 2"/>
    <d v="1899-12-30T15:00:00"/>
    <m/>
    <x v="0"/>
    <m/>
    <m/>
    <m/>
    <n v="0"/>
    <n v="0"/>
    <n v="0"/>
    <m/>
  </r>
  <r>
    <x v="1"/>
    <s v="Day 2"/>
    <d v="1899-12-30T16:00:00"/>
    <m/>
    <x v="0"/>
    <m/>
    <m/>
    <m/>
    <n v="0"/>
    <n v="0"/>
    <n v="0"/>
    <m/>
  </r>
  <r>
    <x v="1"/>
    <s v="Day 2"/>
    <d v="1899-12-30T17:00:00"/>
    <m/>
    <x v="0"/>
    <m/>
    <m/>
    <m/>
    <m/>
    <m/>
    <n v="0"/>
    <m/>
  </r>
  <r>
    <x v="1"/>
    <s v="Day 2"/>
    <d v="1899-12-30T18:00:00"/>
    <s v="Dinner Zzan Koran Restaurant (4pm-2am)"/>
    <x v="1"/>
    <s v="35min transit"/>
    <m/>
    <n v="40"/>
    <n v="50"/>
    <n v="0"/>
    <n v="0"/>
    <m/>
  </r>
  <r>
    <x v="1"/>
    <s v="Day 2"/>
    <d v="1899-12-30T19:00:00"/>
    <s v="Drinks at Anina (Tues 4-10pm, Weds-Thurs 4-11pm, Fri 2pm-12am, Sat 1pm-12am, Sun 1-7pm)"/>
    <x v="2"/>
    <s v="22min transit"/>
    <m/>
    <n v="30"/>
    <n v="37.5"/>
    <n v="0"/>
    <n v="0"/>
    <m/>
  </r>
  <r>
    <x v="1"/>
    <s v="Day 2"/>
    <d v="1899-12-30T20:00:00"/>
    <m/>
    <x v="0"/>
    <m/>
    <m/>
    <m/>
    <n v="0"/>
    <n v="0"/>
    <n v="0"/>
    <m/>
  </r>
  <r>
    <x v="1"/>
    <s v="Day 2"/>
    <d v="1899-12-30T21:00:00"/>
    <s v="Hotel (Stay in San Fran)"/>
    <x v="3"/>
    <s v="26min transit"/>
    <m/>
    <n v="120"/>
    <n v="150"/>
    <n v="0"/>
    <n v="0"/>
    <s v="The Andrews Hotel, 624 Post St, San Francisco, 94109, CA, US"/>
  </r>
  <r>
    <x v="1"/>
    <s v="Day 2"/>
    <d v="1899-12-30T22:00:00"/>
    <s v="Transit/Parking/Gas + Phone Plan"/>
    <x v="4"/>
    <m/>
    <m/>
    <n v="20"/>
    <n v="25"/>
    <n v="0"/>
    <n v="0"/>
    <m/>
  </r>
  <r>
    <x v="2"/>
    <s v="Day 3"/>
    <d v="1899-12-30T08:00:00"/>
    <m/>
    <x v="0"/>
    <m/>
    <m/>
    <m/>
    <n v="0"/>
    <n v="0"/>
    <n v="0"/>
    <m/>
  </r>
  <r>
    <x v="2"/>
    <s v="Day 3"/>
    <d v="1899-12-30T09:00:00"/>
    <s v="Pick-up car (Union Square 325 Mason Street)"/>
    <x v="0"/>
    <s v="4min walk"/>
    <m/>
    <n v="450"/>
    <n v="562.5"/>
    <n v="0"/>
    <n v="0"/>
    <m/>
  </r>
  <r>
    <x v="2"/>
    <s v="Day 3"/>
    <d v="1899-12-30T10:00:00"/>
    <s v="Painted Ladies"/>
    <x v="2"/>
    <s v="13min drive"/>
    <m/>
    <n v="0"/>
    <n v="0"/>
    <n v="0"/>
    <n v="0"/>
    <m/>
  </r>
  <r>
    <x v="2"/>
    <s v="Day 3"/>
    <d v="1899-12-30T11:00:00"/>
    <s v="Twin Peaks (Christmas Tree Point)"/>
    <x v="2"/>
    <s v="16min drive"/>
    <m/>
    <n v="0"/>
    <n v="0"/>
    <n v="0"/>
    <n v="0"/>
    <m/>
  </r>
  <r>
    <x v="2"/>
    <s v="Day 3"/>
    <d v="1899-12-30T12:00:00"/>
    <s v="Lunch at In and out Burger (10:30am-1am)"/>
    <x v="1"/>
    <s v="25min drive"/>
    <m/>
    <n v="25"/>
    <n v="31.25"/>
    <n v="0"/>
    <n v="0"/>
    <m/>
  </r>
  <r>
    <x v="2"/>
    <s v="Day 3"/>
    <d v="1899-12-30T13:00:00"/>
    <s v="Drive to Monterey"/>
    <x v="4"/>
    <s v="1h 42min drive"/>
    <m/>
    <n v="0"/>
    <n v="0"/>
    <n v="0"/>
    <n v="0"/>
    <m/>
  </r>
  <r>
    <x v="2"/>
    <s v="Day 3"/>
    <d v="1899-12-30T14:00:00"/>
    <m/>
    <x v="0"/>
    <m/>
    <m/>
    <m/>
    <n v="25"/>
    <n v="0"/>
    <n v="0"/>
    <m/>
  </r>
  <r>
    <x v="2"/>
    <s v="Day 3"/>
    <d v="1899-12-30T15:00:00"/>
    <s v="Carmel Mission Basilica Museum (Weds-Sun 10am-4pm)"/>
    <x v="2"/>
    <s v="14min drive"/>
    <m/>
    <n v="20"/>
    <n v="0"/>
    <n v="0"/>
    <n v="0"/>
    <m/>
  </r>
  <r>
    <x v="2"/>
    <s v="Day 3"/>
    <d v="1899-12-30T16:00:00"/>
    <s v="Carmel Beach (8am-9pm)"/>
    <x v="2"/>
    <s v="5min drive"/>
    <m/>
    <n v="0"/>
    <n v="0"/>
    <n v="0"/>
    <n v="0"/>
    <m/>
  </r>
  <r>
    <x v="2"/>
    <s v="Day 3"/>
    <d v="1899-12-30T17:00:00"/>
    <s v="Stroll Ocean Avenue and Carmel Fairytale Cottages (Carmel Walks)"/>
    <x v="2"/>
    <s v="15min walk"/>
    <m/>
    <n v="0"/>
    <n v="0"/>
    <m/>
    <n v="0"/>
    <m/>
  </r>
  <r>
    <x v="2"/>
    <s v="Day 3"/>
    <d v="1899-12-30T18:00:00"/>
    <s v="Dinner (Hula's Island Grill Weds-Sun 12-9pm, Mon-Tues 4-9pm)"/>
    <x v="1"/>
    <s v="14min drive"/>
    <m/>
    <n v="40"/>
    <n v="50"/>
    <n v="0"/>
    <n v="0"/>
    <m/>
  </r>
  <r>
    <x v="2"/>
    <s v="Day 3"/>
    <d v="1899-12-30T19:00:00"/>
    <s v="Drinks (Fieldwork Brewing Company 12-9pm)"/>
    <x v="2"/>
    <s v="5min drive"/>
    <m/>
    <n v="15"/>
    <n v="18.75"/>
    <n v="0"/>
    <n v="0"/>
    <m/>
  </r>
  <r>
    <x v="2"/>
    <s v="Day 3"/>
    <d v="1899-12-30T20:00:00"/>
    <m/>
    <x v="0"/>
    <m/>
    <m/>
    <m/>
    <n v="0"/>
    <n v="0"/>
    <n v="0"/>
    <m/>
  </r>
  <r>
    <x v="2"/>
    <s v="Day 3"/>
    <d v="1899-12-30T21:00:00"/>
    <s v="Hotel (Stay in Monterey)"/>
    <x v="3"/>
    <s v="3min drive"/>
    <m/>
    <n v="100"/>
    <n v="125"/>
    <n v="0"/>
    <n v="0"/>
    <s v="The Inn at 1252, 1252 Munras Ave, Monterey, 93940, CA, US"/>
  </r>
  <r>
    <x v="2"/>
    <s v="Day 3"/>
    <d v="1899-12-30T22:00:00"/>
    <s v="Transit/Parking/Gas + Phone Plan"/>
    <x v="4"/>
    <m/>
    <m/>
    <n v="20"/>
    <n v="25"/>
    <n v="0"/>
    <n v="0"/>
    <m/>
  </r>
  <r>
    <x v="3"/>
    <s v="Day 4"/>
    <d v="1899-12-30T08:00:00"/>
    <s v="Empanadas Cafe Guarani (Thurs-Tues 7am-5pm)"/>
    <x v="1"/>
    <s v="8min drive"/>
    <m/>
    <n v="15"/>
    <n v="18.75"/>
    <n v="0"/>
    <n v="0"/>
    <m/>
  </r>
  <r>
    <x v="3"/>
    <s v="Day 4"/>
    <d v="1899-12-30T09:00:00"/>
    <s v="Stroll Cannery Row"/>
    <x v="2"/>
    <s v="4min drive"/>
    <m/>
    <n v="0"/>
    <n v="0"/>
    <n v="0"/>
    <n v="0"/>
    <s v="https://www.parks.ca.gov/?page_id=23294"/>
  </r>
  <r>
    <x v="3"/>
    <s v="Day 4"/>
    <d v="1899-12-30T10:00:00"/>
    <s v="Monterey Bay Aquarium (10am-5pm)"/>
    <x v="2"/>
    <s v="6min walk"/>
    <m/>
    <n v="105"/>
    <n v="131.25"/>
    <n v="0"/>
    <n v="0"/>
    <m/>
  </r>
  <r>
    <x v="3"/>
    <s v="Day 4"/>
    <d v="1899-12-30T11:00:00"/>
    <m/>
    <x v="0"/>
    <m/>
    <m/>
    <m/>
    <n v="0"/>
    <n v="0"/>
    <n v="0"/>
    <m/>
  </r>
  <r>
    <x v="3"/>
    <s v="Day 4"/>
    <d v="1899-12-30T12:00:00"/>
    <s v="Lunch Dametra Café (11am-11pm)"/>
    <x v="1"/>
    <s v="18min drive"/>
    <m/>
    <n v="40"/>
    <n v="50"/>
    <n v="0"/>
    <n v="0"/>
    <s v="Day Use Pass $10, but can park on Highway for free"/>
  </r>
  <r>
    <x v="3"/>
    <s v="Day 4"/>
    <d v="1899-12-30T13:00:00"/>
    <s v="Castle Rock Viewpoint —&gt; Rocky/Bixby Creek Bridge (21min drive) --&gt; Hurricane Point View (3min drive)"/>
    <x v="2"/>
    <s v="25min drive"/>
    <m/>
    <n v="0"/>
    <n v="0"/>
    <n v="0"/>
    <n v="0"/>
    <m/>
  </r>
  <r>
    <x v="3"/>
    <s v="Day 4"/>
    <d v="1899-12-30T14:00:00"/>
    <s v="Pfeiffer Beach (Keyhole Rock) (27min drive) --&gt; McWay Rocks (Julia Pfeiffer Burns State Park Vista Point) (25min drive) --&gt; McWay Cove &amp; McWay Falls (1min drive)"/>
    <x v="2"/>
    <s v="1hour drive"/>
    <m/>
    <n v="0"/>
    <n v="0"/>
    <n v="0"/>
    <n v="0"/>
    <s v="Day Use Pass $10, but can park on Highway for free"/>
  </r>
  <r>
    <x v="3"/>
    <s v="Day 4"/>
    <d v="1899-12-30T15:00:00"/>
    <s v="Ragged Point"/>
    <x v="2"/>
    <s v="53min drive"/>
    <m/>
    <n v="0"/>
    <n v="0"/>
    <n v="0"/>
    <n v="0"/>
    <s v="Day Use Pass $10, but can park on Highway for free"/>
  </r>
  <r>
    <x v="3"/>
    <s v="Day 4"/>
    <d v="1899-12-30T16:00:00"/>
    <s v="Elephant Seal Vista Point"/>
    <x v="2"/>
    <s v="15min drive"/>
    <m/>
    <n v="0"/>
    <n v="0"/>
    <n v="0"/>
    <n v="0"/>
    <m/>
  </r>
  <r>
    <x v="3"/>
    <s v="Day 4"/>
    <d v="1899-12-30T17:00:00"/>
    <m/>
    <x v="0"/>
    <m/>
    <m/>
    <m/>
    <n v="0"/>
    <m/>
    <n v="0"/>
    <s v="Day Use Pass $10, but can park on Highway for free"/>
  </r>
  <r>
    <x v="3"/>
    <s v="Day 4"/>
    <d v="1899-12-30T18:00:00"/>
    <s v="Dinner (Tognazzini's Dockside Restaurant 7am-9pm)"/>
    <x v="1"/>
    <s v="40min drive"/>
    <m/>
    <n v="45"/>
    <n v="56.25"/>
    <n v="0"/>
    <n v="0"/>
    <m/>
  </r>
  <r>
    <x v="3"/>
    <s v="Day 4"/>
    <d v="1899-12-30T19:00:00"/>
    <s v="Drinks (The Siren 12pm-1am)"/>
    <x v="2"/>
    <s v="12min walk"/>
    <m/>
    <n v="40"/>
    <n v="50"/>
    <n v="0"/>
    <n v="0"/>
    <m/>
  </r>
  <r>
    <x v="3"/>
    <s v="Day 4"/>
    <d v="1899-12-30T20:00:00"/>
    <m/>
    <x v="0"/>
    <m/>
    <m/>
    <m/>
    <n v="0"/>
    <n v="0"/>
    <n v="0"/>
    <m/>
  </r>
  <r>
    <x v="3"/>
    <s v="Day 4"/>
    <d v="1899-12-30T21:00:00"/>
    <s v="Hotel (Stay in Morro Bay)"/>
    <x v="3"/>
    <s v="2min walk"/>
    <m/>
    <n v="100"/>
    <n v="125"/>
    <n v="0"/>
    <n v="0"/>
    <s v="Pacific Shores Inn, 890 Morro Avenue, Morro Bay, 93442, CA, US"/>
  </r>
  <r>
    <x v="3"/>
    <s v="Day 4"/>
    <d v="1899-12-30T22:00:00"/>
    <s v="Transit/Parking/Gas + Phone Plan"/>
    <x v="5"/>
    <m/>
    <m/>
    <n v="20"/>
    <n v="25"/>
    <n v="0"/>
    <n v="0"/>
    <m/>
  </r>
  <r>
    <x v="4"/>
    <s v="Day 5"/>
    <d v="1899-12-30T08:00:00"/>
    <s v="Breakfast Carla's Country Kitchen and Gift Shop (6:30am-2pm)"/>
    <x v="1"/>
    <s v="2min walk"/>
    <m/>
    <n v="30"/>
    <n v="37.5"/>
    <n v="0"/>
    <n v="0"/>
    <m/>
  </r>
  <r>
    <x v="4"/>
    <s v="Day 5"/>
    <d v="1899-12-30T09:00:00"/>
    <s v="Morro Rock &amp; Morro Strand State Beach in Morro Bay State Park"/>
    <x v="2"/>
    <s v="3min drive"/>
    <m/>
    <n v="0"/>
    <n v="0"/>
    <n v="0"/>
    <n v="0"/>
    <m/>
  </r>
  <r>
    <x v="4"/>
    <s v="Day 5"/>
    <d v="1899-12-30T10:00:00"/>
    <s v="Pismo Beach Monarch Butterfly Grove"/>
    <x v="2"/>
    <s v="35min drive"/>
    <m/>
    <n v="0"/>
    <n v="0"/>
    <n v="0"/>
    <n v="0"/>
    <m/>
  </r>
  <r>
    <x v="4"/>
    <s v="Day 5"/>
    <d v="1899-12-30T11:00:00"/>
    <s v="Lovers Loop Grassland (in Santa Ynez) (2 hour trail)"/>
    <x v="2"/>
    <s v="58min drive"/>
    <m/>
    <n v="0"/>
    <n v="0"/>
    <n v="0"/>
    <n v="0"/>
    <m/>
  </r>
  <r>
    <x v="4"/>
    <s v="Day 5"/>
    <d v="1899-12-30T12:00:00"/>
    <s v="Saarloos and Sons Winery (11am-5pm)"/>
    <x v="2"/>
    <s v="13min drive"/>
    <m/>
    <n v="15"/>
    <n v="18.75"/>
    <n v="0"/>
    <n v="0"/>
    <m/>
  </r>
  <r>
    <x v="4"/>
    <s v="Day 5"/>
    <d v="1899-12-30T13:00:00"/>
    <s v="Lunch Lucky Hen Larder (Tues-Sat 10:30am-4pm)"/>
    <x v="1"/>
    <s v="9min drive"/>
    <m/>
    <n v="35"/>
    <n v="43.75"/>
    <n v="0"/>
    <n v="0"/>
    <m/>
  </r>
  <r>
    <x v="4"/>
    <s v="Day 5"/>
    <d v="1899-12-30T14:00:00"/>
    <s v="Nojoqui Falls Trail (30 minute round trip)"/>
    <x v="2"/>
    <s v="21min drive"/>
    <m/>
    <n v="0"/>
    <n v="0"/>
    <n v="0"/>
    <n v="0"/>
    <m/>
  </r>
  <r>
    <x v="4"/>
    <s v="Day 5"/>
    <d v="1899-12-30T15:00:00"/>
    <s v="Sunstone Winery (11am-5pm)"/>
    <x v="2"/>
    <s v="21min drive"/>
    <m/>
    <n v="15"/>
    <n v="18.75"/>
    <n v="0"/>
    <n v="0"/>
    <m/>
  </r>
  <r>
    <x v="4"/>
    <s v="Day 5"/>
    <d v="1899-12-30T16:00:00"/>
    <s v="Walk around Solvang"/>
    <x v="2"/>
    <s v="8min drive"/>
    <m/>
    <n v="0"/>
    <n v="0"/>
    <n v="0"/>
    <n v="0"/>
    <m/>
  </r>
  <r>
    <x v="4"/>
    <s v="Day 5"/>
    <d v="1899-12-30T17:00:00"/>
    <m/>
    <x v="0"/>
    <m/>
    <m/>
    <m/>
    <n v="0"/>
    <m/>
    <n v="0"/>
    <m/>
  </r>
  <r>
    <x v="4"/>
    <s v="Day 5"/>
    <d v="1899-12-30T18:00:00"/>
    <s v="Appetizers Copenhagen Sausage Garden (11am-8pm)"/>
    <x v="1"/>
    <s v="5min walk"/>
    <m/>
    <n v="20"/>
    <n v="25"/>
    <n v="0"/>
    <n v="0"/>
    <m/>
  </r>
  <r>
    <x v="4"/>
    <s v="Day 5"/>
    <d v="1899-12-30T19:00:00"/>
    <s v="Dinner Osteria Grappolo (Sat-Sun 11:30am - 9pm, Mon-Fri 4:30-9pm)"/>
    <x v="1"/>
    <s v="5min walk"/>
    <m/>
    <n v="40"/>
    <n v="50"/>
    <n v="0"/>
    <n v="0"/>
    <m/>
  </r>
  <r>
    <x v="4"/>
    <s v="Day 5"/>
    <d v="1899-12-30T20:00:00"/>
    <s v="Drinks High Roller Tiki Lounge (Weds-Thurs 1-6pm, Fri-Sun 12-9pm, Closed Tuesday)"/>
    <x v="1"/>
    <s v="7min walk"/>
    <m/>
    <n v="15"/>
    <n v="18.75"/>
    <n v="0"/>
    <n v="0"/>
    <m/>
  </r>
  <r>
    <x v="4"/>
    <s v="Day 5"/>
    <d v="1899-12-30T21:00:00"/>
    <s v="Hotel (Stay in Solvang)"/>
    <x v="3"/>
    <s v="7min walk"/>
    <m/>
    <n v="100"/>
    <n v="125"/>
    <n v="0"/>
    <n v="0"/>
    <s v="Hamlet Inn, 1532 Mission Dr, Solvang, 93463, CA, US"/>
  </r>
  <r>
    <x v="4"/>
    <s v="Day 5"/>
    <d v="1899-12-30T22:00:00"/>
    <s v="Transit/Parking/Gas + Phone Plan"/>
    <x v="5"/>
    <m/>
    <m/>
    <n v="20"/>
    <n v="25"/>
    <n v="0"/>
    <n v="0"/>
    <m/>
  </r>
  <r>
    <x v="5"/>
    <s v="Day 6"/>
    <d v="1899-12-30T08:00:00"/>
    <s v="Breakfast Pastries at Olsen's Danish Village Bakery (7am-6pm)"/>
    <x v="1"/>
    <s v="1min walk"/>
    <m/>
    <n v="15"/>
    <n v="18.75"/>
    <n v="0"/>
    <n v="0"/>
    <m/>
  </r>
  <r>
    <x v="5"/>
    <s v="Day 6"/>
    <d v="1899-12-30T09:00:00"/>
    <m/>
    <x v="0"/>
    <m/>
    <m/>
    <m/>
    <n v="0"/>
    <n v="0"/>
    <n v="0"/>
    <m/>
  </r>
  <r>
    <x v="5"/>
    <s v="Day 6"/>
    <d v="1899-12-30T10:00:00"/>
    <s v="Old Mission Santa Ines"/>
    <x v="2"/>
    <s v="3min drive"/>
    <m/>
    <n v="0"/>
    <n v="0"/>
    <n v="0"/>
    <n v="0"/>
    <m/>
  </r>
  <r>
    <x v="5"/>
    <s v="Day 6"/>
    <d v="1899-12-30T11:00:00"/>
    <s v="Drive to Santa Barbara"/>
    <x v="4"/>
    <s v="42min drive"/>
    <m/>
    <n v="12"/>
    <n v="15"/>
    <n v="0"/>
    <n v="0"/>
    <m/>
  </r>
  <r>
    <x v="5"/>
    <s v="Day 6"/>
    <d v="1899-12-30T12:00:00"/>
    <s v="Old Mission Santa Barbara (9:30am-4pm)"/>
    <x v="2"/>
    <s v="6min drive"/>
    <m/>
    <n v="30"/>
    <n v="37.5"/>
    <n v="0"/>
    <n v="0"/>
    <m/>
  </r>
  <r>
    <x v="5"/>
    <s v="Day 6"/>
    <d v="1899-12-30T13:00:00"/>
    <s v="Lunch Bettina (11:30am-2:30pm, 4-8:30pm)"/>
    <x v="1"/>
    <s v="10min drive"/>
    <m/>
    <n v="35"/>
    <n v="43.75"/>
    <n v="0"/>
    <n v="0"/>
    <m/>
  </r>
  <r>
    <x v="5"/>
    <s v="Day 6"/>
    <d v="1899-12-30T14:00:00"/>
    <s v="Wander downtown Santa Barbara (County Courthouse, El Presidio (5min walk), El Paseo (2min walk), and Paseo Nuevo (4min walk))"/>
    <x v="2"/>
    <s v="6min drive"/>
    <m/>
    <n v="0"/>
    <n v="0"/>
    <n v="0"/>
    <n v="0"/>
    <m/>
  </r>
  <r>
    <x v="5"/>
    <s v="Day 6"/>
    <d v="1899-12-30T15:00:00"/>
    <s v="McConnell's Fine Ice Creams (12-10pm)"/>
    <x v="2"/>
    <s v="8min walk"/>
    <m/>
    <n v="10"/>
    <n v="12.5"/>
    <n v="0"/>
    <n v="0"/>
    <m/>
  </r>
  <r>
    <x v="5"/>
    <s v="Day 6"/>
    <d v="1899-12-30T16:00:00"/>
    <s v="Afternooon Snack at Moby Dick Restaurant"/>
    <x v="2"/>
    <s v="21min walk"/>
    <m/>
    <n v="15"/>
    <n v="18.75"/>
    <n v="0"/>
    <n v="0"/>
    <m/>
  </r>
  <r>
    <x v="5"/>
    <s v="Day 6"/>
    <d v="1899-12-30T17:00:00"/>
    <s v="Bike Ride Stearns Wharf and Santa Barbara Harbour"/>
    <x v="2"/>
    <s v="25min walk"/>
    <m/>
    <n v="0"/>
    <n v="0"/>
    <m/>
    <n v="0"/>
    <m/>
  </r>
  <r>
    <x v="5"/>
    <s v="Day 6"/>
    <d v="1899-12-30T18:00:00"/>
    <s v="Dinner (Loquita Santa Barbara 5-9pm) Dinner Reservations 7pm"/>
    <x v="1"/>
    <s v="19min walk"/>
    <m/>
    <n v="55"/>
    <n v="68.75"/>
    <n v="0"/>
    <n v="0"/>
    <m/>
  </r>
  <r>
    <x v="5"/>
    <s v="Day 6"/>
    <d v="1899-12-30T19:00:00"/>
    <s v="Cocktails at Test Pilot (4pm-1am)"/>
    <x v="2"/>
    <s v="2min walk"/>
    <m/>
    <n v="25"/>
    <n v="31.25"/>
    <n v="0"/>
    <n v="0"/>
    <m/>
  </r>
  <r>
    <x v="5"/>
    <s v="Day 6"/>
    <d v="1899-12-30T20:00:00"/>
    <m/>
    <x v="0"/>
    <m/>
    <m/>
    <m/>
    <n v="0"/>
    <n v="0"/>
    <n v="0"/>
    <m/>
  </r>
  <r>
    <x v="5"/>
    <s v="Day 6"/>
    <d v="1899-12-30T21:00:00"/>
    <s v="Hotel (Stay in Santa Barbara)"/>
    <x v="3"/>
    <s v="11min walk"/>
    <m/>
    <n v="100"/>
    <n v="125"/>
    <n v="0"/>
    <n v="0"/>
    <s v="Lavender Inn by the Sea, 206 Castillo St, Santa Barbara, 93101, CA, US"/>
  </r>
  <r>
    <x v="5"/>
    <s v="Day 6"/>
    <d v="1899-12-30T22:00:00"/>
    <s v="Transit/Parking/Gas + Phone Plan"/>
    <x v="5"/>
    <m/>
    <m/>
    <n v="100"/>
    <n v="125"/>
    <n v="0"/>
    <n v="0"/>
    <m/>
  </r>
  <r>
    <x v="6"/>
    <s v="Day 7"/>
    <d v="1899-12-30T08:00:00"/>
    <m/>
    <x v="0"/>
    <m/>
    <m/>
    <m/>
    <n v="0"/>
    <n v="0"/>
    <n v="0"/>
    <m/>
  </r>
  <r>
    <x v="6"/>
    <s v="Day 7"/>
    <d v="1899-12-30T09:00:00"/>
    <m/>
    <x v="0"/>
    <m/>
    <m/>
    <m/>
    <n v="0"/>
    <n v="0"/>
    <n v="0"/>
    <m/>
  </r>
  <r>
    <x v="6"/>
    <s v="Day 7"/>
    <d v="1899-12-30T10:00:00"/>
    <s v="Breakfast Lee's Sandwiches (Brookhurst Street Garden Grove)"/>
    <x v="1"/>
    <s v="2h 5min drive"/>
    <m/>
    <n v="15"/>
    <n v="18.75"/>
    <n v="0"/>
    <n v="0"/>
    <m/>
  </r>
  <r>
    <x v="6"/>
    <s v="Day 7"/>
    <d v="1899-12-30T11:00:00"/>
    <s v="Disneyland!"/>
    <x v="2"/>
    <s v="15min drive"/>
    <m/>
    <n v="248"/>
    <n v="310"/>
    <n v="0"/>
    <n v="0"/>
    <m/>
  </r>
  <r>
    <x v="6"/>
    <s v="Day 7"/>
    <d v="1899-12-30T12:00:00"/>
    <m/>
    <x v="0"/>
    <m/>
    <m/>
    <m/>
    <n v="0"/>
    <n v="0"/>
    <n v="0"/>
    <m/>
  </r>
  <r>
    <x v="6"/>
    <s v="Day 7"/>
    <d v="1899-12-30T13:00:00"/>
    <s v="Lunch in Disneyland (Turkey Leg) NEED TO PRE-BUY TICKETS"/>
    <x v="1"/>
    <m/>
    <m/>
    <n v="30"/>
    <n v="37.5"/>
    <n v="0"/>
    <n v="0"/>
    <m/>
  </r>
  <r>
    <x v="6"/>
    <s v="Day 7"/>
    <d v="1899-12-30T14:00:00"/>
    <m/>
    <x v="0"/>
    <m/>
    <m/>
    <m/>
    <n v="0"/>
    <n v="0"/>
    <n v="0"/>
    <m/>
  </r>
  <r>
    <x v="6"/>
    <s v="Day 7"/>
    <d v="1899-12-30T15:00:00"/>
    <m/>
    <x v="0"/>
    <m/>
    <m/>
    <m/>
    <n v="0"/>
    <n v="0"/>
    <n v="0"/>
    <m/>
  </r>
  <r>
    <x v="6"/>
    <s v="Day 7"/>
    <d v="1899-12-30T16:00:00"/>
    <m/>
    <x v="0"/>
    <m/>
    <m/>
    <m/>
    <n v="0"/>
    <n v="0"/>
    <n v="0"/>
    <m/>
  </r>
  <r>
    <x v="6"/>
    <s v="Day 7"/>
    <d v="1899-12-30T17:00:00"/>
    <m/>
    <x v="0"/>
    <m/>
    <m/>
    <m/>
    <n v="0"/>
    <m/>
    <n v="0"/>
    <m/>
  </r>
  <r>
    <x v="6"/>
    <s v="Day 7"/>
    <d v="1899-12-30T18:00:00"/>
    <m/>
    <x v="0"/>
    <m/>
    <m/>
    <m/>
    <n v="0"/>
    <n v="0"/>
    <n v="0"/>
    <m/>
  </r>
  <r>
    <x v="6"/>
    <s v="Day 7"/>
    <d v="1899-12-30T19:00:00"/>
    <s v="Downtown Disney"/>
    <x v="0"/>
    <m/>
    <m/>
    <n v="0"/>
    <n v="0"/>
    <n v="0"/>
    <n v="0"/>
    <m/>
  </r>
  <r>
    <x v="6"/>
    <s v="Day 7"/>
    <d v="1899-12-30T20:00:00"/>
    <s v="Dinner Kaiba Japanese Ramen, Sushi &amp; Grill (11:30am-11:30pm)"/>
    <x v="1"/>
    <s v="9min drive"/>
    <m/>
    <n v="40"/>
    <n v="50"/>
    <n v="0"/>
    <n v="0"/>
    <m/>
  </r>
  <r>
    <x v="6"/>
    <s v="Day 7"/>
    <d v="1899-12-30T21:00:00"/>
    <s v="Hotel (Stay in Anaheim)"/>
    <x v="3"/>
    <s v="7min drive"/>
    <m/>
    <n v="120"/>
    <n v="150"/>
    <n v="0"/>
    <n v="0"/>
    <s v="The Hotel Fullerton Anaheim, 1500S Raymond Avenue, Fullerton, 92831, CA, US"/>
  </r>
  <r>
    <x v="6"/>
    <s v="Day 7"/>
    <d v="1899-12-30T22:00:00"/>
    <s v="Transit/Parking/Gas + Phone Plan"/>
    <x v="5"/>
    <m/>
    <m/>
    <n v="40"/>
    <n v="50"/>
    <n v="0"/>
    <n v="0"/>
    <m/>
  </r>
  <r>
    <x v="7"/>
    <s v="Day 8"/>
    <d v="1899-12-30T08:00:00"/>
    <s v="Breakfast at Porto's Bakery and Cafe Beach Blvd. (7am-8pm)"/>
    <x v="1"/>
    <s v="8min drive"/>
    <m/>
    <n v="15"/>
    <n v="18.75"/>
    <n v="0"/>
    <n v="0"/>
    <m/>
  </r>
  <r>
    <x v="7"/>
    <s v="Day 8"/>
    <d v="1899-12-30T09:00:00"/>
    <m/>
    <x v="0"/>
    <m/>
    <m/>
    <m/>
    <n v="0"/>
    <n v="0"/>
    <n v="0"/>
    <m/>
  </r>
  <r>
    <x v="7"/>
    <s v="Day 8"/>
    <d v="1899-12-30T10:00:00"/>
    <s v="The Getty (Tues-Sun 10am-5pm)"/>
    <x v="2"/>
    <s v="42min drive"/>
    <m/>
    <n v="0"/>
    <n v="0"/>
    <n v="0"/>
    <n v="0"/>
    <s v="20$ Parking"/>
  </r>
  <r>
    <x v="7"/>
    <s v="Day 8"/>
    <d v="1899-12-30T11:00:00"/>
    <m/>
    <x v="0"/>
    <m/>
    <m/>
    <m/>
    <n v="0"/>
    <n v="0"/>
    <n v="0"/>
    <m/>
  </r>
  <r>
    <x v="7"/>
    <s v="Day 8"/>
    <d v="1899-12-30T12:00:00"/>
    <s v="Lunch (Sunny Blue Tues-Sun 11am-7pm)"/>
    <x v="1"/>
    <s v="17min drive"/>
    <m/>
    <n v="30"/>
    <n v="37.5"/>
    <n v="0"/>
    <n v="0"/>
    <m/>
  </r>
  <r>
    <x v="7"/>
    <s v="Day 8"/>
    <d v="1899-12-30T13:00:00"/>
    <m/>
    <x v="0"/>
    <m/>
    <m/>
    <m/>
    <n v="0"/>
    <n v="0"/>
    <n v="0"/>
    <m/>
  </r>
  <r>
    <x v="7"/>
    <s v="Day 8"/>
    <d v="1899-12-30T14:00:00"/>
    <s v="Santa Monica Pier and Santa Monica State Beach"/>
    <x v="2"/>
    <s v="25min walk"/>
    <m/>
    <n v="0"/>
    <n v="0"/>
    <n v="0"/>
    <n v="0"/>
    <m/>
  </r>
  <r>
    <x v="7"/>
    <s v="Day 8"/>
    <d v="1899-12-30T15:00:00"/>
    <s v="Walk along the beach"/>
    <x v="2"/>
    <s v="30min walk"/>
    <m/>
    <n v="0"/>
    <n v="0"/>
    <n v="0"/>
    <n v="0"/>
    <m/>
  </r>
  <r>
    <x v="7"/>
    <s v="Day 8"/>
    <d v="1899-12-30T16:00:00"/>
    <s v="Happy hour at Socalo (9:30am-9pm, Closed Mondays)"/>
    <x v="1"/>
    <s v="8min drive"/>
    <m/>
    <n v="20"/>
    <n v="25"/>
    <n v="0"/>
    <n v="0"/>
    <m/>
  </r>
  <r>
    <x v="7"/>
    <s v="Day 8"/>
    <d v="1899-12-30T17:00:00"/>
    <s v="Public Art &quot;Urban Light&quot; and &quot;Levitated Mass&quot;"/>
    <x v="2"/>
    <s v="20min drive"/>
    <m/>
    <m/>
    <n v="0"/>
    <m/>
    <n v="0"/>
    <m/>
  </r>
  <r>
    <x v="7"/>
    <s v="Day 8"/>
    <d v="1899-12-30T18:00:00"/>
    <s v="Griffith Observatory (See a show at Samuel Oschin Planetarium) (Fri 12-10pm, Sat-Sun 10am-10pm)"/>
    <x v="2"/>
    <s v="35min drive"/>
    <m/>
    <n v="15"/>
    <n v="18.75"/>
    <n v="0"/>
    <n v="0"/>
    <m/>
  </r>
  <r>
    <x v="7"/>
    <s v="Day 8"/>
    <d v="1899-12-30T19:00:00"/>
    <s v="Dinner Leo's Taco Truck Sunset Blvd Location (10am-2am)"/>
    <x v="1"/>
    <s v="11min drive"/>
    <m/>
    <n v="20"/>
    <n v="25"/>
    <n v="0"/>
    <n v="0"/>
    <s v="20$ Parking"/>
  </r>
  <r>
    <x v="7"/>
    <s v="Day 8"/>
    <d v="1899-12-30T20:00:00"/>
    <m/>
    <x v="0"/>
    <m/>
    <m/>
    <m/>
    <n v="0"/>
    <n v="0"/>
    <n v="0"/>
    <m/>
  </r>
  <r>
    <x v="7"/>
    <s v="Day 8"/>
    <d v="1899-12-30T21:00:00"/>
    <s v="Hotel (Stay in Santa Monica)"/>
    <x v="3"/>
    <s v="36min drive"/>
    <m/>
    <n v="120"/>
    <n v="150"/>
    <n v="0"/>
    <n v="0"/>
    <s v="Gateway Hotel Santa Monica, 1920 Santa Monica Blvd Santa Monica, CA 90404"/>
  </r>
  <r>
    <x v="7"/>
    <s v="Day 8"/>
    <d v="1899-12-30T22:00:00"/>
    <s v="Transit/Parking/Gas + Phone Plan"/>
    <x v="5"/>
    <m/>
    <m/>
    <n v="60"/>
    <n v="75"/>
    <n v="0"/>
    <n v="0"/>
    <m/>
  </r>
  <r>
    <x v="8"/>
    <s v="Day 9"/>
    <d v="1899-12-30T08:00:00"/>
    <s v="Return car and gas"/>
    <x v="5"/>
    <m/>
    <m/>
    <n v="80"/>
    <n v="100"/>
    <n v="0"/>
    <n v="0"/>
    <m/>
  </r>
  <r>
    <x v="8"/>
    <s v="Day 9"/>
    <d v="1899-12-30T09:00:00"/>
    <m/>
    <x v="0"/>
    <m/>
    <m/>
    <n v="0"/>
    <n v="0"/>
    <n v="0"/>
    <n v="0"/>
    <m/>
  </r>
  <r>
    <x v="8"/>
    <s v="Day 9"/>
    <d v="1899-12-30T10:00:00"/>
    <s v="Flight Home from LAX"/>
    <x v="4"/>
    <s v="18min drive"/>
    <m/>
    <n v="0"/>
    <n v="0"/>
    <n v="0"/>
    <n v="0"/>
    <m/>
  </r>
  <r>
    <x v="8"/>
    <s v="Day 9"/>
    <d v="1899-12-30T11:00:00"/>
    <m/>
    <x v="0"/>
    <m/>
    <m/>
    <n v="0"/>
    <n v="0"/>
    <n v="0"/>
    <n v="0"/>
    <m/>
  </r>
  <r>
    <x v="8"/>
    <s v="Day 9"/>
    <d v="1899-12-30T12:00:00"/>
    <m/>
    <x v="0"/>
    <m/>
    <m/>
    <n v="0"/>
    <n v="0"/>
    <n v="0"/>
    <n v="0"/>
    <m/>
  </r>
  <r>
    <x v="8"/>
    <s v="Day 9"/>
    <d v="1899-12-30T13:00:00"/>
    <m/>
    <x v="0"/>
    <m/>
    <m/>
    <n v="0"/>
    <n v="0"/>
    <n v="0"/>
    <n v="0"/>
    <m/>
  </r>
  <r>
    <x v="8"/>
    <s v="Day 9"/>
    <d v="1899-12-30T14:00:00"/>
    <m/>
    <x v="0"/>
    <m/>
    <m/>
    <n v="0"/>
    <n v="0"/>
    <n v="0"/>
    <n v="0"/>
    <m/>
  </r>
  <r>
    <x v="8"/>
    <s v="Day 9"/>
    <d v="1899-12-30T15:00:00"/>
    <m/>
    <x v="0"/>
    <m/>
    <m/>
    <n v="0"/>
    <n v="0"/>
    <n v="0"/>
    <n v="0"/>
    <m/>
  </r>
  <r>
    <x v="8"/>
    <s v="Day 9"/>
    <d v="1899-12-30T16:00:00"/>
    <m/>
    <x v="0"/>
    <m/>
    <m/>
    <n v="0"/>
    <n v="0"/>
    <n v="0"/>
    <n v="0"/>
    <m/>
  </r>
  <r>
    <x v="8"/>
    <s v="Day 9"/>
    <d v="1899-12-30T17:00:00"/>
    <m/>
    <x v="0"/>
    <m/>
    <m/>
    <n v="0"/>
    <n v="0"/>
    <n v="0"/>
    <n v="0"/>
    <m/>
  </r>
  <r>
    <x v="8"/>
    <s v="Day 9"/>
    <d v="1899-12-30T18:00:00"/>
    <m/>
    <x v="0"/>
    <m/>
    <m/>
    <n v="0"/>
    <n v="0"/>
    <n v="0"/>
    <n v="0"/>
    <m/>
  </r>
  <r>
    <x v="8"/>
    <s v="Day 9"/>
    <d v="1899-12-30T19:00:00"/>
    <m/>
    <x v="0"/>
    <m/>
    <m/>
    <n v="0"/>
    <n v="0"/>
    <n v="0"/>
    <n v="0"/>
    <m/>
  </r>
  <r>
    <x v="8"/>
    <s v="Day 9"/>
    <d v="1899-12-30T20:00:00"/>
    <m/>
    <x v="0"/>
    <m/>
    <m/>
    <n v="0"/>
    <n v="0"/>
    <n v="0"/>
    <n v="0"/>
    <m/>
  </r>
  <r>
    <x v="8"/>
    <s v="Day 9"/>
    <d v="1899-12-30T21:00:00"/>
    <m/>
    <x v="0"/>
    <m/>
    <m/>
    <n v="0"/>
    <n v="0"/>
    <n v="0"/>
    <n v="0"/>
    <m/>
  </r>
  <r>
    <x v="8"/>
    <s v="Day 9"/>
    <d v="1899-12-30T22:00:00"/>
    <m/>
    <x v="0"/>
    <m/>
    <m/>
    <n v="0"/>
    <n v="0"/>
    <n v="0"/>
    <n v="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 2" cacheId="84" applyNumberFormats="0" applyBorderFormats="0" applyFontFormats="0" applyPatternFormats="0" applyAlignmentFormats="0" applyWidthHeightFormats="0" dataCaption="" updatedVersion="4" compact="0" compactData="0">
  <location ref="F2:H13" firstHeaderRow="1" firstDataRow="2" firstDataCol="1"/>
  <pivotFields count="12">
    <pivotField name="Day" axis="axisRow" compact="0" numFmtId="1" outline="0" multipleItemSelectionAllowed="1" showAll="0" sortType="ascending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Date" compact="0" numFmtId="1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Transit" compact="0" outline="0" multipleItemSelectionAllowed="1" showAll="0"/>
    <pivotField name="Budget Cost ($US)" compact="0" numFmtId="44" outline="0" multipleItemSelectionAllowed="1" showAll="0"/>
    <pivotField name="Budget Cost ($CAD)" dataField="1" compact="0" numFmtId="44" outline="0" multipleItemSelectionAllowed="1" showAll="0"/>
    <pivotField name="Actual Cost ($US)" compact="0" numFmtId="44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 Table 1" cacheId="84" applyNumberFormats="0" applyBorderFormats="0" applyFontFormats="0" applyPatternFormats="0" applyAlignmentFormats="0" applyWidthHeightFormats="0" dataCaption="" updatedVersion="4" compact="0" compactData="0">
  <location ref="B2:D10" firstHeaderRow="1" firstDataRow="2" firstDataCol="1"/>
  <pivotFields count="12">
    <pivotField name="Day" compact="0" numFmtId="1" outline="0" multipleItemSelectionAllowed="1" showAll="0"/>
    <pivotField name="Date" compact="0" numFmtId="1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x="3"/>
        <item x="2"/>
        <item x="5"/>
        <item x="1"/>
        <item x="4"/>
        <item x="0"/>
        <item t="default"/>
      </items>
    </pivotField>
    <pivotField name="Travel Time" compact="0" outline="0" multipleItemSelectionAllowed="1" showAll="0"/>
    <pivotField name="Transit" compact="0" outline="0" multipleItemSelectionAllowed="1" showAll="0"/>
    <pivotField name="Budget Cost ($US)" compact="0" numFmtId="44" outline="0" multipleItemSelectionAllowed="1" showAll="0"/>
    <pivotField name="Budget Cost ($CAD)" dataField="1" compact="0" numFmtId="44" outline="0" multipleItemSelectionAllowed="1" showAll="0"/>
    <pivotField name="Actual Cost ($US)" compact="0" numFmtId="44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tables/table1.xml><?xml version="1.0" encoding="utf-8"?>
<table xmlns="http://schemas.openxmlformats.org/spreadsheetml/2006/main" id="5" name="Table_5" displayName="Table_5" ref="A7:L143" tableBorderDxfId="0">
  <tableColumns count="12">
    <tableColumn id="1" name="Day"/>
    <tableColumn id="2" name="Date"/>
    <tableColumn id="3" name="Time"/>
    <tableColumn id="4" name="Activity"/>
    <tableColumn id="5" name="Category"/>
    <tableColumn id="6" name="Travel Time"/>
    <tableColumn id="7" name="Transit"/>
    <tableColumn id="8" name="Budget Cost ($US)"/>
    <tableColumn id="9" name="Budget Cost ($CAD)"/>
    <tableColumn id="10" name="Actual Cost ($US)"/>
    <tableColumn id="11" name="Actual Cost ($CAD)"/>
    <tableColumn id="12" name="Notes"/>
  </tableColumns>
  <tableStyleInfo name="9 Day California-style 5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fmta.com/getting-around/muni/fares/munimobile" TargetMode="External"/><Relationship Id="rId2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4"/>
  <sheetViews>
    <sheetView showGridLines="0" tabSelected="1" topLeftCell="C1" zoomScale="94" workbookViewId="0">
      <selection activeCell="A137" sqref="A137"/>
    </sheetView>
  </sheetViews>
  <sheetFormatPr baseColWidth="10" defaultColWidth="14.5" defaultRowHeight="15" customHeight="1" x14ac:dyDescent="0.15"/>
  <cols>
    <col min="1" max="2" width="33.33203125" customWidth="1"/>
    <col min="3" max="3" width="13.5" customWidth="1"/>
    <col min="4" max="4" width="61.5" customWidth="1"/>
    <col min="5" max="5" width="18.5" customWidth="1"/>
    <col min="6" max="7" width="17" customWidth="1"/>
    <col min="8" max="8" width="18.6640625" customWidth="1"/>
    <col min="9" max="10" width="19" customWidth="1"/>
    <col min="11" max="11" width="20.33203125" customWidth="1"/>
    <col min="12" max="12" width="63" customWidth="1"/>
  </cols>
  <sheetData>
    <row r="1" spans="1:12" ht="15" customHeight="1" x14ac:dyDescent="0.15">
      <c r="B1" s="1" t="s">
        <v>0</v>
      </c>
    </row>
    <row r="2" spans="1:12" ht="15" customHeight="1" x14ac:dyDescent="0.15">
      <c r="A2" s="2" t="s">
        <v>1</v>
      </c>
      <c r="B2" s="3">
        <v>5000</v>
      </c>
    </row>
    <row r="3" spans="1:12" ht="15" customHeight="1" x14ac:dyDescent="0.15">
      <c r="A3" s="2" t="s">
        <v>2</v>
      </c>
      <c r="B3" s="3">
        <f>I143</f>
        <v>4556.25</v>
      </c>
    </row>
    <row r="4" spans="1:12" ht="15" customHeight="1" x14ac:dyDescent="0.15">
      <c r="A4" s="4" t="s">
        <v>3</v>
      </c>
      <c r="B4" s="5">
        <f>B2-B3</f>
        <v>443.75</v>
      </c>
    </row>
    <row r="5" spans="1:12" ht="13" x14ac:dyDescent="0.15">
      <c r="A5" s="6" t="s">
        <v>4</v>
      </c>
      <c r="B5" s="7">
        <f>K143</f>
        <v>0</v>
      </c>
    </row>
    <row r="7" spans="1:12" ht="12.75" customHeight="1" thickBot="1" x14ac:dyDescent="0.2">
      <c r="A7" s="86" t="s">
        <v>5</v>
      </c>
      <c r="B7" s="66" t="s">
        <v>6</v>
      </c>
      <c r="C7" s="66" t="s">
        <v>7</v>
      </c>
      <c r="D7" s="66" t="s">
        <v>8</v>
      </c>
      <c r="E7" s="66" t="s">
        <v>9</v>
      </c>
      <c r="F7" s="66" t="s">
        <v>10</v>
      </c>
      <c r="G7" s="66" t="s">
        <v>11</v>
      </c>
      <c r="H7" s="66" t="s">
        <v>12</v>
      </c>
      <c r="I7" s="72" t="s">
        <v>13</v>
      </c>
      <c r="J7" s="72" t="s">
        <v>14</v>
      </c>
      <c r="K7" s="72" t="s">
        <v>15</v>
      </c>
      <c r="L7" s="73" t="s">
        <v>16</v>
      </c>
    </row>
    <row r="8" spans="1:12" ht="12.75" customHeight="1" thickTop="1" x14ac:dyDescent="0.15">
      <c r="A8" s="9">
        <v>1</v>
      </c>
      <c r="B8" s="9" t="s">
        <v>133</v>
      </c>
      <c r="C8" s="10">
        <v>0.33333333333333331</v>
      </c>
      <c r="D8" s="28"/>
      <c r="E8" s="28"/>
      <c r="F8" s="28"/>
      <c r="G8" s="28"/>
      <c r="H8" s="29"/>
      <c r="I8" s="44">
        <f>'9 Day California'!$H8*1.25</f>
        <v>0</v>
      </c>
      <c r="J8" s="29">
        <v>0</v>
      </c>
      <c r="K8" s="29">
        <f>'9 Day California'!$J8*1.25</f>
        <v>0</v>
      </c>
      <c r="L8" s="11"/>
    </row>
    <row r="9" spans="1:12" ht="12.75" customHeight="1" x14ac:dyDescent="0.15">
      <c r="A9" s="12">
        <f t="shared" ref="A9:A22" si="0">$A$8</f>
        <v>1</v>
      </c>
      <c r="B9" s="12" t="s">
        <v>133</v>
      </c>
      <c r="C9" s="13">
        <v>0.375</v>
      </c>
      <c r="D9" s="40" t="s">
        <v>151</v>
      </c>
      <c r="E9" s="22"/>
      <c r="F9" s="22" t="s">
        <v>166</v>
      </c>
      <c r="G9" s="22"/>
      <c r="H9" s="39">
        <v>600</v>
      </c>
      <c r="I9" s="39">
        <f>'9 Day California'!$H9*1.25</f>
        <v>750</v>
      </c>
      <c r="J9" s="45">
        <v>0</v>
      </c>
      <c r="K9" s="45">
        <f>'9 Day California'!$J9*1.25</f>
        <v>0</v>
      </c>
      <c r="L9" s="74"/>
    </row>
    <row r="10" spans="1:12" ht="12.75" customHeight="1" x14ac:dyDescent="0.15">
      <c r="A10" s="12">
        <f t="shared" si="0"/>
        <v>1</v>
      </c>
      <c r="B10" s="12" t="s">
        <v>133</v>
      </c>
      <c r="C10" s="13">
        <v>0.41666666666666669</v>
      </c>
      <c r="D10" s="40"/>
      <c r="E10" s="40"/>
      <c r="F10" s="40"/>
      <c r="G10" s="40"/>
      <c r="H10" s="45"/>
      <c r="I10" s="39">
        <f>'9 Day California'!$H10*1.25</f>
        <v>0</v>
      </c>
      <c r="J10" s="47">
        <v>0</v>
      </c>
      <c r="K10" s="47">
        <f>'9 Day California'!$J10*1.25</f>
        <v>0</v>
      </c>
      <c r="L10" s="74"/>
    </row>
    <row r="11" spans="1:12" ht="12.75" customHeight="1" x14ac:dyDescent="0.15">
      <c r="A11" s="12">
        <f t="shared" si="0"/>
        <v>1</v>
      </c>
      <c r="B11" s="12" t="s">
        <v>133</v>
      </c>
      <c r="C11" s="13">
        <v>0.45833333333333331</v>
      </c>
      <c r="D11" s="38"/>
      <c r="E11" s="38"/>
      <c r="F11" s="38"/>
      <c r="G11" s="38"/>
      <c r="H11" s="45"/>
      <c r="I11" s="39">
        <f>'9 Day California'!$H11*1.25</f>
        <v>0</v>
      </c>
      <c r="J11" s="45">
        <v>0</v>
      </c>
      <c r="K11" s="45">
        <f>'9 Day California'!$J11*1.25</f>
        <v>0</v>
      </c>
      <c r="L11" s="74" t="s">
        <v>37</v>
      </c>
    </row>
    <row r="12" spans="1:12" ht="27" customHeight="1" x14ac:dyDescent="0.15">
      <c r="A12" s="12">
        <f t="shared" si="0"/>
        <v>1</v>
      </c>
      <c r="B12" s="12" t="s">
        <v>133</v>
      </c>
      <c r="C12" s="13">
        <v>0.5</v>
      </c>
      <c r="D12" s="40"/>
      <c r="E12" s="46"/>
      <c r="F12" s="46"/>
      <c r="G12" s="46"/>
      <c r="H12" s="47"/>
      <c r="I12" s="39">
        <f>'9 Day California'!$H12*1.25</f>
        <v>0</v>
      </c>
      <c r="J12" s="47">
        <v>0</v>
      </c>
      <c r="K12" s="47">
        <f>'9 Day California'!$J12*1.25</f>
        <v>0</v>
      </c>
      <c r="L12" s="74" t="s">
        <v>39</v>
      </c>
    </row>
    <row r="13" spans="1:12" ht="27" customHeight="1" x14ac:dyDescent="0.15">
      <c r="A13" s="12">
        <f t="shared" si="0"/>
        <v>1</v>
      </c>
      <c r="B13" s="12" t="s">
        <v>133</v>
      </c>
      <c r="C13" s="13">
        <v>0.54166666666666663</v>
      </c>
      <c r="D13" s="40" t="s">
        <v>153</v>
      </c>
      <c r="E13" s="46" t="s">
        <v>18</v>
      </c>
      <c r="F13" s="46" t="s">
        <v>167</v>
      </c>
      <c r="G13" s="46"/>
      <c r="H13" s="47">
        <v>25</v>
      </c>
      <c r="I13" s="39">
        <f>'9 Day California'!$H13*1.25</f>
        <v>31.25</v>
      </c>
      <c r="J13" s="47">
        <v>0</v>
      </c>
      <c r="K13" s="47">
        <f>'9 Day California'!$J13*1.25</f>
        <v>0</v>
      </c>
      <c r="L13" s="74"/>
    </row>
    <row r="14" spans="1:12" ht="15.75" customHeight="1" x14ac:dyDescent="0.15">
      <c r="A14" s="12">
        <f t="shared" si="0"/>
        <v>1</v>
      </c>
      <c r="B14" s="12" t="s">
        <v>133</v>
      </c>
      <c r="C14" s="13">
        <v>0.58333333333333337</v>
      </c>
      <c r="D14" s="40" t="s">
        <v>19</v>
      </c>
      <c r="E14" s="42" t="s">
        <v>8</v>
      </c>
      <c r="F14" s="67" t="s">
        <v>168</v>
      </c>
      <c r="G14" s="22"/>
      <c r="H14" s="39">
        <v>0</v>
      </c>
      <c r="I14" s="39">
        <f>'9 Day California'!$H14*1.25</f>
        <v>0</v>
      </c>
      <c r="J14" s="47">
        <v>0</v>
      </c>
      <c r="K14" s="47">
        <f>'9 Day California'!$J14*1.25</f>
        <v>0</v>
      </c>
      <c r="L14" s="74"/>
    </row>
    <row r="15" spans="1:12" ht="15" customHeight="1" x14ac:dyDescent="0.15">
      <c r="A15" s="12">
        <f t="shared" si="0"/>
        <v>1</v>
      </c>
      <c r="B15" s="12" t="s">
        <v>133</v>
      </c>
      <c r="C15" s="13">
        <v>0.625</v>
      </c>
      <c r="D15" s="40" t="s">
        <v>20</v>
      </c>
      <c r="E15" s="42" t="s">
        <v>8</v>
      </c>
      <c r="F15" s="38" t="s">
        <v>21</v>
      </c>
      <c r="G15" s="38"/>
      <c r="H15" s="39">
        <v>15</v>
      </c>
      <c r="I15" s="39">
        <f>'9 Day California'!$H15*1.25</f>
        <v>18.75</v>
      </c>
      <c r="J15" s="47">
        <v>0</v>
      </c>
      <c r="K15" s="47">
        <f>'9 Day California'!$J15*1.25</f>
        <v>0</v>
      </c>
      <c r="L15" s="74"/>
    </row>
    <row r="16" spans="1:12" ht="13" customHeight="1" x14ac:dyDescent="0.15">
      <c r="A16" s="12">
        <f t="shared" si="0"/>
        <v>1</v>
      </c>
      <c r="B16" s="12" t="s">
        <v>133</v>
      </c>
      <c r="C16" s="13">
        <v>0.66666666666666663</v>
      </c>
      <c r="D16" s="40" t="s">
        <v>22</v>
      </c>
      <c r="E16" s="14" t="s">
        <v>8</v>
      </c>
      <c r="F16" s="38" t="s">
        <v>23</v>
      </c>
      <c r="G16" s="38"/>
      <c r="H16" s="39">
        <v>15</v>
      </c>
      <c r="I16" s="39">
        <f>'9 Day California'!$H16*1.25</f>
        <v>18.75</v>
      </c>
      <c r="J16" s="47">
        <v>0</v>
      </c>
      <c r="K16" s="47">
        <f>'9 Day California'!$J16*1.25</f>
        <v>0</v>
      </c>
      <c r="L16" s="74"/>
    </row>
    <row r="17" spans="1:12" ht="25" customHeight="1" x14ac:dyDescent="0.15">
      <c r="A17" s="12">
        <f t="shared" si="0"/>
        <v>1</v>
      </c>
      <c r="B17" s="12" t="s">
        <v>133</v>
      </c>
      <c r="C17" s="13">
        <v>0.70833333333333337</v>
      </c>
      <c r="D17" s="40" t="s">
        <v>24</v>
      </c>
      <c r="E17" s="22" t="s">
        <v>8</v>
      </c>
      <c r="F17" s="22" t="s">
        <v>25</v>
      </c>
      <c r="G17" s="22"/>
      <c r="H17" s="39">
        <v>0</v>
      </c>
      <c r="I17" s="39">
        <f>'9 Day California'!$H17*1.25</f>
        <v>0</v>
      </c>
      <c r="J17" s="45"/>
      <c r="K17" s="45">
        <f>'9 Day California'!$J17*1.25</f>
        <v>0</v>
      </c>
      <c r="L17" s="74"/>
    </row>
    <row r="18" spans="1:12" ht="27" customHeight="1" x14ac:dyDescent="0.15">
      <c r="A18" s="12">
        <f t="shared" si="0"/>
        <v>1</v>
      </c>
      <c r="B18" s="12" t="s">
        <v>133</v>
      </c>
      <c r="C18" s="13">
        <v>0.75</v>
      </c>
      <c r="D18" s="40" t="s">
        <v>26</v>
      </c>
      <c r="E18" s="40" t="s">
        <v>18</v>
      </c>
      <c r="F18" s="40" t="s">
        <v>72</v>
      </c>
      <c r="G18" s="40"/>
      <c r="H18" s="45">
        <v>45</v>
      </c>
      <c r="I18" s="39">
        <f>'9 Day California'!$H18*1.25</f>
        <v>56.25</v>
      </c>
      <c r="J18" s="47">
        <v>0</v>
      </c>
      <c r="K18" s="47">
        <f>'9 Day California'!$J18*1.25</f>
        <v>0</v>
      </c>
      <c r="L18" s="74"/>
    </row>
    <row r="19" spans="1:12" ht="15" customHeight="1" x14ac:dyDescent="0.15">
      <c r="A19" s="12">
        <f t="shared" si="0"/>
        <v>1</v>
      </c>
      <c r="B19" s="12" t="s">
        <v>133</v>
      </c>
      <c r="C19" s="13">
        <v>0.79166666666666663</v>
      </c>
      <c r="D19" s="40" t="s">
        <v>28</v>
      </c>
      <c r="E19" s="15" t="s">
        <v>18</v>
      </c>
      <c r="F19" s="38" t="s">
        <v>169</v>
      </c>
      <c r="G19" s="38"/>
      <c r="H19" s="39">
        <v>10</v>
      </c>
      <c r="I19" s="39">
        <f>'9 Day California'!$H19*1.25</f>
        <v>12.5</v>
      </c>
      <c r="J19" s="45">
        <v>0</v>
      </c>
      <c r="K19" s="45">
        <f>'9 Day California'!$J19*1.25</f>
        <v>0</v>
      </c>
      <c r="L19" s="74"/>
    </row>
    <row r="20" spans="1:12" ht="12.75" customHeight="1" x14ac:dyDescent="0.15">
      <c r="A20" s="12">
        <f t="shared" si="0"/>
        <v>1</v>
      </c>
      <c r="B20" s="12" t="s">
        <v>133</v>
      </c>
      <c r="C20" s="13">
        <v>0.83333333333333337</v>
      </c>
      <c r="D20" s="40"/>
      <c r="E20" s="15"/>
      <c r="F20" s="38"/>
      <c r="G20" s="38"/>
      <c r="H20" s="39"/>
      <c r="I20" s="39">
        <f>'9 Day California'!$H20*1.25</f>
        <v>0</v>
      </c>
      <c r="J20" s="47">
        <v>0</v>
      </c>
      <c r="K20" s="47">
        <f>'9 Day California'!$J20*1.25</f>
        <v>0</v>
      </c>
      <c r="L20" s="74"/>
    </row>
    <row r="21" spans="1:12" ht="12.75" customHeight="1" x14ac:dyDescent="0.15">
      <c r="A21" s="12">
        <f t="shared" si="0"/>
        <v>1</v>
      </c>
      <c r="B21" s="12" t="s">
        <v>133</v>
      </c>
      <c r="C21" s="13">
        <v>0.875</v>
      </c>
      <c r="D21" s="16" t="s">
        <v>30</v>
      </c>
      <c r="E21" s="14" t="s">
        <v>31</v>
      </c>
      <c r="F21" s="46" t="s">
        <v>27</v>
      </c>
      <c r="G21" s="46"/>
      <c r="H21" s="47">
        <v>120</v>
      </c>
      <c r="I21" s="39">
        <f>'9 Day California'!$H21*1.25</f>
        <v>150</v>
      </c>
      <c r="J21" s="47">
        <v>0</v>
      </c>
      <c r="K21" s="47">
        <f>'9 Day California'!$J21*1.25</f>
        <v>0</v>
      </c>
      <c r="L21" s="74" t="s">
        <v>32</v>
      </c>
    </row>
    <row r="22" spans="1:12" ht="12.75" customHeight="1" thickBot="1" x14ac:dyDescent="0.2">
      <c r="A22" s="17">
        <f t="shared" si="0"/>
        <v>1</v>
      </c>
      <c r="B22" s="17" t="s">
        <v>133</v>
      </c>
      <c r="C22" s="18">
        <v>0.91666666666666663</v>
      </c>
      <c r="D22" s="33" t="s">
        <v>163</v>
      </c>
      <c r="E22" s="34" t="s">
        <v>17</v>
      </c>
      <c r="F22" s="34"/>
      <c r="G22" s="34"/>
      <c r="H22" s="20">
        <v>60</v>
      </c>
      <c r="I22" s="19">
        <f>'9 Day California'!$H22*1.25</f>
        <v>75</v>
      </c>
      <c r="J22" s="20">
        <v>0</v>
      </c>
      <c r="K22" s="20">
        <f>'9 Day California'!$J22*1.25</f>
        <v>0</v>
      </c>
      <c r="L22" s="21"/>
    </row>
    <row r="23" spans="1:12" ht="25.5" customHeight="1" thickTop="1" x14ac:dyDescent="0.15">
      <c r="A23" s="9">
        <f t="shared" ref="A23:A37" si="1">$A$8+1</f>
        <v>2</v>
      </c>
      <c r="B23" s="9" t="s">
        <v>134</v>
      </c>
      <c r="C23" s="10">
        <v>0.33333333333333331</v>
      </c>
      <c r="D23" s="38" t="s">
        <v>128</v>
      </c>
      <c r="E23" s="22" t="s">
        <v>18</v>
      </c>
      <c r="F23" s="22" t="s">
        <v>170</v>
      </c>
      <c r="G23" s="22"/>
      <c r="H23" s="39">
        <v>25</v>
      </c>
      <c r="I23" s="44">
        <f>'9 Day California'!$H23*1.25</f>
        <v>31.25</v>
      </c>
      <c r="J23" s="29">
        <v>0</v>
      </c>
      <c r="K23" s="29">
        <f>'9 Day California'!$J23*1.25</f>
        <v>0</v>
      </c>
      <c r="L23" s="11"/>
    </row>
    <row r="24" spans="1:12" ht="26.25" customHeight="1" x14ac:dyDescent="0.15">
      <c r="A24" s="12">
        <f t="shared" si="1"/>
        <v>2</v>
      </c>
      <c r="B24" s="12" t="s">
        <v>134</v>
      </c>
      <c r="C24" s="13">
        <v>0.375</v>
      </c>
      <c r="D24" s="38" t="s">
        <v>129</v>
      </c>
      <c r="E24" s="22" t="s">
        <v>8</v>
      </c>
      <c r="F24" s="22" t="s">
        <v>130</v>
      </c>
      <c r="G24" s="22"/>
      <c r="H24" s="39">
        <v>5</v>
      </c>
      <c r="I24" s="39">
        <f>'9 Day California'!$H24*1.25</f>
        <v>6.25</v>
      </c>
      <c r="J24" s="45">
        <v>0</v>
      </c>
      <c r="K24" s="45">
        <f>'9 Day California'!$J24*1.25</f>
        <v>0</v>
      </c>
      <c r="L24" s="74"/>
    </row>
    <row r="25" spans="1:12" ht="25.5" customHeight="1" x14ac:dyDescent="0.15">
      <c r="A25" s="12">
        <f t="shared" si="1"/>
        <v>2</v>
      </c>
      <c r="B25" s="12" t="s">
        <v>134</v>
      </c>
      <c r="C25" s="13">
        <v>0.41666666666666669</v>
      </c>
      <c r="D25" s="40" t="s">
        <v>131</v>
      </c>
      <c r="E25" s="22" t="s">
        <v>8</v>
      </c>
      <c r="F25" s="22" t="s">
        <v>36</v>
      </c>
      <c r="G25" s="22"/>
      <c r="H25" s="39">
        <v>20</v>
      </c>
      <c r="I25" s="39">
        <f>'9 Day California'!$H25*1.25</f>
        <v>25</v>
      </c>
      <c r="J25" s="47">
        <v>0</v>
      </c>
      <c r="K25" s="47">
        <f>'9 Day California'!$J25*1.25</f>
        <v>0</v>
      </c>
      <c r="L25" s="74"/>
    </row>
    <row r="26" spans="1:12" ht="34" customHeight="1" x14ac:dyDescent="0.15">
      <c r="A26" s="12">
        <f t="shared" si="1"/>
        <v>2</v>
      </c>
      <c r="B26" s="12" t="s">
        <v>134</v>
      </c>
      <c r="C26" s="13">
        <v>0.45833333333333331</v>
      </c>
      <c r="D26" s="40" t="s">
        <v>29</v>
      </c>
      <c r="E26" s="38" t="s">
        <v>8</v>
      </c>
      <c r="F26" s="38" t="s">
        <v>171</v>
      </c>
      <c r="G26" s="22"/>
      <c r="H26" s="39">
        <v>0</v>
      </c>
      <c r="I26" s="39">
        <f>'9 Day California'!$H26*1.25</f>
        <v>0</v>
      </c>
      <c r="J26" s="45">
        <v>0</v>
      </c>
      <c r="K26" s="45">
        <f>'9 Day California'!$J26*1.25</f>
        <v>0</v>
      </c>
      <c r="L26" s="93"/>
    </row>
    <row r="27" spans="1:12" ht="27" customHeight="1" x14ac:dyDescent="0.15">
      <c r="A27" s="12">
        <f t="shared" si="1"/>
        <v>2</v>
      </c>
      <c r="B27" s="12" t="s">
        <v>134</v>
      </c>
      <c r="C27" s="13">
        <v>0.5</v>
      </c>
      <c r="D27" s="38" t="s">
        <v>33</v>
      </c>
      <c r="E27" s="46"/>
      <c r="F27" s="46" t="s">
        <v>130</v>
      </c>
      <c r="G27" s="38"/>
      <c r="H27" s="39">
        <v>0</v>
      </c>
      <c r="I27" s="39">
        <f t="shared" ref="I27:I28" si="2">H27*1.25</f>
        <v>0</v>
      </c>
      <c r="J27" s="47">
        <v>0</v>
      </c>
      <c r="K27" s="47">
        <f>'9 Day California'!$J27*1.25</f>
        <v>0</v>
      </c>
      <c r="L27" s="93"/>
    </row>
    <row r="28" spans="1:12" ht="49" customHeight="1" x14ac:dyDescent="0.15">
      <c r="A28" s="12">
        <f t="shared" si="1"/>
        <v>2</v>
      </c>
      <c r="B28" s="12" t="s">
        <v>134</v>
      </c>
      <c r="C28" s="13">
        <v>0.54166666666666663</v>
      </c>
      <c r="D28" s="40" t="s">
        <v>155</v>
      </c>
      <c r="E28" s="42" t="s">
        <v>8</v>
      </c>
      <c r="F28" s="67" t="s">
        <v>172</v>
      </c>
      <c r="G28" s="38"/>
      <c r="H28" s="39">
        <v>0</v>
      </c>
      <c r="I28" s="39">
        <f t="shared" si="2"/>
        <v>0</v>
      </c>
      <c r="J28" s="47">
        <v>0</v>
      </c>
      <c r="K28" s="47">
        <f>'9 Day California'!$J28*1.25</f>
        <v>0</v>
      </c>
      <c r="L28" s="93"/>
    </row>
    <row r="29" spans="1:12" ht="13.5" customHeight="1" x14ac:dyDescent="0.15">
      <c r="A29" s="12">
        <f t="shared" si="1"/>
        <v>2</v>
      </c>
      <c r="B29" s="12" t="s">
        <v>134</v>
      </c>
      <c r="C29" s="13">
        <v>0.58333333333333337</v>
      </c>
      <c r="D29" s="40" t="s">
        <v>127</v>
      </c>
      <c r="E29" s="42" t="s">
        <v>8</v>
      </c>
      <c r="F29" s="67" t="s">
        <v>51</v>
      </c>
      <c r="G29" s="38"/>
      <c r="H29" s="39">
        <v>0</v>
      </c>
      <c r="I29" s="39">
        <f>'9 Day California'!$H28*1.25</f>
        <v>0</v>
      </c>
      <c r="J29" s="47">
        <v>0</v>
      </c>
      <c r="K29" s="47">
        <f>'9 Day California'!$J29*1.25</f>
        <v>0</v>
      </c>
      <c r="L29" s="93"/>
    </row>
    <row r="30" spans="1:12" ht="17.25" customHeight="1" x14ac:dyDescent="0.15">
      <c r="A30" s="12">
        <f t="shared" si="1"/>
        <v>2</v>
      </c>
      <c r="B30" s="12" t="s">
        <v>134</v>
      </c>
      <c r="C30" s="13">
        <v>0.625</v>
      </c>
      <c r="D30" s="40"/>
      <c r="E30" s="42"/>
      <c r="F30" s="67"/>
      <c r="G30" s="38"/>
      <c r="H30" s="39"/>
      <c r="I30" s="39">
        <f>'9 Day California'!$H29*1.25</f>
        <v>0</v>
      </c>
      <c r="J30" s="47">
        <v>0</v>
      </c>
      <c r="K30" s="47">
        <f>'9 Day California'!$J30*1.25</f>
        <v>0</v>
      </c>
      <c r="L30" s="93"/>
    </row>
    <row r="31" spans="1:12" ht="12.75" customHeight="1" x14ac:dyDescent="0.15">
      <c r="A31" s="12">
        <f t="shared" si="1"/>
        <v>2</v>
      </c>
      <c r="B31" s="12" t="s">
        <v>134</v>
      </c>
      <c r="C31" s="13">
        <v>0.66666666666666663</v>
      </c>
      <c r="D31" s="40"/>
      <c r="E31" s="22"/>
      <c r="F31" s="22"/>
      <c r="G31" s="22"/>
      <c r="H31" s="39"/>
      <c r="I31" s="39">
        <f>H31*1.25</f>
        <v>0</v>
      </c>
      <c r="J31" s="47">
        <v>0</v>
      </c>
      <c r="K31" s="47">
        <f>'9 Day California'!$J31*1.25</f>
        <v>0</v>
      </c>
      <c r="L31" s="93"/>
    </row>
    <row r="32" spans="1:12" ht="12.75" customHeight="1" x14ac:dyDescent="0.15">
      <c r="A32" s="12">
        <f t="shared" si="1"/>
        <v>2</v>
      </c>
      <c r="B32" s="12" t="s">
        <v>134</v>
      </c>
      <c r="C32" s="13">
        <v>0.70833333333333337</v>
      </c>
      <c r="D32" s="38"/>
      <c r="E32" s="14"/>
      <c r="F32" s="38"/>
      <c r="G32" s="38"/>
      <c r="H32" s="39"/>
      <c r="I32" s="39"/>
      <c r="J32" s="45"/>
      <c r="K32" s="45">
        <f>'9 Day California'!$J32*1.25</f>
        <v>0</v>
      </c>
      <c r="L32" s="93"/>
    </row>
    <row r="33" spans="1:12" ht="15" customHeight="1" x14ac:dyDescent="0.15">
      <c r="A33" s="12">
        <f t="shared" si="1"/>
        <v>2</v>
      </c>
      <c r="B33" s="12" t="s">
        <v>134</v>
      </c>
      <c r="C33" s="13">
        <v>0.75</v>
      </c>
      <c r="D33" s="40" t="s">
        <v>152</v>
      </c>
      <c r="E33" s="15" t="s">
        <v>18</v>
      </c>
      <c r="F33" s="38" t="s">
        <v>173</v>
      </c>
      <c r="G33" s="38"/>
      <c r="H33" s="39">
        <v>40</v>
      </c>
      <c r="I33" s="39">
        <f>'9 Day California'!$H33*1.25</f>
        <v>50</v>
      </c>
      <c r="J33" s="47">
        <v>0</v>
      </c>
      <c r="K33" s="47">
        <f>'9 Day California'!$J33*1.25</f>
        <v>0</v>
      </c>
      <c r="L33" s="93"/>
    </row>
    <row r="34" spans="1:12" ht="21.75" customHeight="1" x14ac:dyDescent="0.15">
      <c r="A34" s="12">
        <f t="shared" si="1"/>
        <v>2</v>
      </c>
      <c r="B34" s="12" t="s">
        <v>134</v>
      </c>
      <c r="C34" s="13">
        <v>0.79166666666666663</v>
      </c>
      <c r="D34" s="40" t="s">
        <v>45</v>
      </c>
      <c r="E34" s="15" t="s">
        <v>8</v>
      </c>
      <c r="F34" s="38" t="s">
        <v>174</v>
      </c>
      <c r="G34" s="38"/>
      <c r="H34" s="39">
        <v>30</v>
      </c>
      <c r="I34" s="39">
        <f>'9 Day California'!$H34*1.25</f>
        <v>37.5</v>
      </c>
      <c r="J34" s="45">
        <v>0</v>
      </c>
      <c r="K34" s="45">
        <f>'9 Day California'!$J34*1.25</f>
        <v>0</v>
      </c>
      <c r="L34" s="93"/>
    </row>
    <row r="35" spans="1:12" ht="12.75" customHeight="1" x14ac:dyDescent="0.15">
      <c r="A35" s="12">
        <f t="shared" si="1"/>
        <v>2</v>
      </c>
      <c r="B35" s="12" t="s">
        <v>134</v>
      </c>
      <c r="C35" s="13">
        <v>0.83333333333333337</v>
      </c>
      <c r="D35" s="40"/>
      <c r="E35" s="15"/>
      <c r="F35" s="38"/>
      <c r="G35" s="38"/>
      <c r="H35" s="39"/>
      <c r="I35" s="39">
        <f>'9 Day California'!$H35*1.25</f>
        <v>0</v>
      </c>
      <c r="J35" s="47">
        <v>0</v>
      </c>
      <c r="K35" s="47">
        <f>'9 Day California'!$J35*1.25</f>
        <v>0</v>
      </c>
      <c r="L35" s="93"/>
    </row>
    <row r="36" spans="1:12" ht="12.75" customHeight="1" x14ac:dyDescent="0.15">
      <c r="A36" s="12">
        <f t="shared" si="1"/>
        <v>2</v>
      </c>
      <c r="B36" s="12" t="s">
        <v>134</v>
      </c>
      <c r="C36" s="70">
        <v>0.875</v>
      </c>
      <c r="D36" s="16" t="s">
        <v>30</v>
      </c>
      <c r="E36" s="14" t="s">
        <v>31</v>
      </c>
      <c r="F36" s="46" t="s">
        <v>175</v>
      </c>
      <c r="G36" s="46"/>
      <c r="H36" s="47">
        <v>120</v>
      </c>
      <c r="I36" s="39">
        <f>'9 Day California'!$H36*1.25</f>
        <v>150</v>
      </c>
      <c r="J36" s="47">
        <v>0</v>
      </c>
      <c r="K36" s="47">
        <f>'9 Day California'!$J36*1.25</f>
        <v>0</v>
      </c>
      <c r="L36" s="93" t="s">
        <v>32</v>
      </c>
    </row>
    <row r="37" spans="1:12" ht="12.75" customHeight="1" thickBot="1" x14ac:dyDescent="0.2">
      <c r="A37" s="17">
        <f t="shared" si="1"/>
        <v>2</v>
      </c>
      <c r="B37" s="17" t="s">
        <v>134</v>
      </c>
      <c r="C37" s="18">
        <v>0.91666666666666663</v>
      </c>
      <c r="D37" s="33" t="s">
        <v>163</v>
      </c>
      <c r="E37" s="34" t="s">
        <v>17</v>
      </c>
      <c r="F37" s="34"/>
      <c r="G37" s="34"/>
      <c r="H37" s="20">
        <v>20</v>
      </c>
      <c r="I37" s="19">
        <f>'9 Day California'!$H37*1.25</f>
        <v>25</v>
      </c>
      <c r="J37" s="20">
        <v>0</v>
      </c>
      <c r="K37" s="20">
        <f>'9 Day California'!$J37*1.25</f>
        <v>0</v>
      </c>
      <c r="L37" s="94"/>
    </row>
    <row r="38" spans="1:12" ht="24.75" customHeight="1" thickTop="1" x14ac:dyDescent="0.15">
      <c r="A38" s="9">
        <f t="shared" ref="A38:A52" si="3">$A$8+2</f>
        <v>3</v>
      </c>
      <c r="B38" s="9" t="s">
        <v>135</v>
      </c>
      <c r="C38" s="10">
        <v>0.33333333333333331</v>
      </c>
      <c r="D38" s="28"/>
      <c r="E38" s="28"/>
      <c r="F38" s="28"/>
      <c r="G38" s="28"/>
      <c r="H38" s="29"/>
      <c r="I38" s="44">
        <f>'9 Day California'!$H38*1.25</f>
        <v>0</v>
      </c>
      <c r="J38" s="29">
        <v>0</v>
      </c>
      <c r="K38" s="29">
        <f>'9 Day California'!$J38*1.25</f>
        <v>0</v>
      </c>
      <c r="L38" s="11"/>
    </row>
    <row r="39" spans="1:12" ht="25.5" customHeight="1" x14ac:dyDescent="0.15">
      <c r="A39" s="12">
        <f t="shared" si="3"/>
        <v>3</v>
      </c>
      <c r="B39" s="12" t="s">
        <v>135</v>
      </c>
      <c r="C39" s="13">
        <v>0.375</v>
      </c>
      <c r="D39" s="40" t="s">
        <v>34</v>
      </c>
      <c r="E39" s="22"/>
      <c r="F39" s="22" t="s">
        <v>176</v>
      </c>
      <c r="G39" s="22"/>
      <c r="H39" s="39">
        <v>450</v>
      </c>
      <c r="I39" s="39">
        <f>'9 Day California'!$H39*1.25</f>
        <v>562.5</v>
      </c>
      <c r="J39" s="45">
        <v>0</v>
      </c>
      <c r="K39" s="45">
        <f>'9 Day California'!$J39*1.25</f>
        <v>0</v>
      </c>
      <c r="L39" s="74"/>
    </row>
    <row r="40" spans="1:12" ht="12.75" customHeight="1" x14ac:dyDescent="0.15">
      <c r="A40" s="12">
        <f t="shared" si="3"/>
        <v>3</v>
      </c>
      <c r="B40" s="12" t="s">
        <v>135</v>
      </c>
      <c r="C40" s="13">
        <v>0.41666666666666669</v>
      </c>
      <c r="D40" s="38" t="s">
        <v>154</v>
      </c>
      <c r="E40" s="40" t="s">
        <v>8</v>
      </c>
      <c r="F40" s="40" t="s">
        <v>61</v>
      </c>
      <c r="G40" s="40"/>
      <c r="H40" s="45">
        <v>0</v>
      </c>
      <c r="I40" s="39">
        <f>'9 Day California'!$H40*1.25</f>
        <v>0</v>
      </c>
      <c r="J40" s="47">
        <v>0</v>
      </c>
      <c r="K40" s="47">
        <f>'9 Day California'!$J40*1.25</f>
        <v>0</v>
      </c>
      <c r="L40" s="74"/>
    </row>
    <row r="41" spans="1:12" ht="12.75" customHeight="1" x14ac:dyDescent="0.15">
      <c r="A41" s="12">
        <f t="shared" si="3"/>
        <v>3</v>
      </c>
      <c r="B41" s="12" t="s">
        <v>135</v>
      </c>
      <c r="C41" s="13">
        <v>0.45833333333333331</v>
      </c>
      <c r="D41" s="38" t="s">
        <v>126</v>
      </c>
      <c r="E41" s="38" t="s">
        <v>8</v>
      </c>
      <c r="F41" s="38" t="s">
        <v>115</v>
      </c>
      <c r="G41" s="38"/>
      <c r="H41" s="45">
        <v>0</v>
      </c>
      <c r="I41" s="39">
        <f>'9 Day California'!$H41*1.25</f>
        <v>0</v>
      </c>
      <c r="J41" s="45">
        <v>0</v>
      </c>
      <c r="K41" s="45">
        <f>'9 Day California'!$J41*1.25</f>
        <v>0</v>
      </c>
      <c r="L41" s="74"/>
    </row>
    <row r="42" spans="1:12" ht="13.5" customHeight="1" x14ac:dyDescent="0.15">
      <c r="A42" s="12">
        <f t="shared" si="3"/>
        <v>3</v>
      </c>
      <c r="B42" s="12" t="s">
        <v>135</v>
      </c>
      <c r="C42" s="13">
        <v>0.5</v>
      </c>
      <c r="D42" s="38" t="s">
        <v>156</v>
      </c>
      <c r="E42" s="46" t="s">
        <v>18</v>
      </c>
      <c r="F42" s="46" t="s">
        <v>65</v>
      </c>
      <c r="G42" s="46"/>
      <c r="H42" s="47">
        <v>25</v>
      </c>
      <c r="I42" s="39">
        <f>'9 Day California'!$H42*1.25</f>
        <v>31.25</v>
      </c>
      <c r="J42" s="47">
        <v>0</v>
      </c>
      <c r="K42" s="47">
        <f>'9 Day California'!$J42*1.25</f>
        <v>0</v>
      </c>
      <c r="L42" s="74"/>
    </row>
    <row r="43" spans="1:12" ht="17" customHeight="1" x14ac:dyDescent="0.15">
      <c r="A43" s="12">
        <f t="shared" si="3"/>
        <v>3</v>
      </c>
      <c r="B43" s="12" t="s">
        <v>135</v>
      </c>
      <c r="C43" s="13">
        <v>0.54166666666666663</v>
      </c>
      <c r="D43" s="40" t="s">
        <v>42</v>
      </c>
      <c r="E43" s="42" t="s">
        <v>17</v>
      </c>
      <c r="F43" s="67" t="s">
        <v>43</v>
      </c>
      <c r="G43" s="22"/>
      <c r="H43" s="39">
        <v>0</v>
      </c>
      <c r="I43" s="39">
        <f>'9 Day California'!$H43*1.25</f>
        <v>0</v>
      </c>
      <c r="J43" s="47">
        <v>0</v>
      </c>
      <c r="K43" s="47">
        <f>'9 Day California'!$J43*1.25</f>
        <v>0</v>
      </c>
      <c r="L43" s="74"/>
    </row>
    <row r="44" spans="1:12" ht="17" customHeight="1" x14ac:dyDescent="0.15">
      <c r="A44" s="12">
        <f t="shared" si="3"/>
        <v>3</v>
      </c>
      <c r="B44" s="12" t="s">
        <v>135</v>
      </c>
      <c r="C44" s="13">
        <v>0.58333333333333337</v>
      </c>
      <c r="D44" s="38"/>
      <c r="E44" s="46"/>
      <c r="F44" s="46"/>
      <c r="G44" s="46"/>
      <c r="H44" s="47"/>
      <c r="I44" s="39">
        <f t="shared" ref="I44:I46" si="4">H45*1.25</f>
        <v>25</v>
      </c>
      <c r="J44" s="47">
        <v>0</v>
      </c>
      <c r="K44" s="47">
        <f>'9 Day California'!$J44*1.25</f>
        <v>0</v>
      </c>
      <c r="L44" s="74"/>
    </row>
    <row r="45" spans="1:12" ht="14.25" customHeight="1" x14ac:dyDescent="0.15">
      <c r="A45" s="12">
        <f t="shared" si="3"/>
        <v>3</v>
      </c>
      <c r="B45" s="12" t="s">
        <v>135</v>
      </c>
      <c r="C45" s="13">
        <v>0.625</v>
      </c>
      <c r="D45" s="38" t="s">
        <v>62</v>
      </c>
      <c r="E45" s="46" t="s">
        <v>8</v>
      </c>
      <c r="F45" s="46" t="s">
        <v>177</v>
      </c>
      <c r="G45" s="46"/>
      <c r="H45" s="47">
        <v>20</v>
      </c>
      <c r="I45" s="39">
        <f t="shared" si="4"/>
        <v>0</v>
      </c>
      <c r="J45" s="47">
        <v>0</v>
      </c>
      <c r="K45" s="47">
        <f>'9 Day California'!$J45*1.25</f>
        <v>0</v>
      </c>
      <c r="L45" s="74"/>
    </row>
    <row r="46" spans="1:12" ht="12.75" customHeight="1" x14ac:dyDescent="0.15">
      <c r="A46" s="12">
        <f t="shared" si="3"/>
        <v>3</v>
      </c>
      <c r="B46" s="12" t="s">
        <v>135</v>
      </c>
      <c r="C46" s="13">
        <v>0.66666666666666663</v>
      </c>
      <c r="D46" s="40" t="s">
        <v>178</v>
      </c>
      <c r="E46" s="14" t="s">
        <v>8</v>
      </c>
      <c r="F46" s="38" t="s">
        <v>53</v>
      </c>
      <c r="G46" s="38"/>
      <c r="H46" s="39">
        <v>0</v>
      </c>
      <c r="I46" s="39">
        <f>H46*1.25</f>
        <v>0</v>
      </c>
      <c r="J46" s="47">
        <v>0</v>
      </c>
      <c r="K46" s="47">
        <f>'9 Day California'!$J46*1.25</f>
        <v>0</v>
      </c>
      <c r="L46" s="74"/>
    </row>
    <row r="47" spans="1:12" ht="12.75" customHeight="1" x14ac:dyDescent="0.15">
      <c r="A47" s="12">
        <f t="shared" si="3"/>
        <v>3</v>
      </c>
      <c r="B47" s="12" t="s">
        <v>135</v>
      </c>
      <c r="C47" s="13">
        <v>0.70833333333333337</v>
      </c>
      <c r="D47" s="40" t="s">
        <v>47</v>
      </c>
      <c r="E47" s="22" t="s">
        <v>8</v>
      </c>
      <c r="F47" s="22" t="s">
        <v>40</v>
      </c>
      <c r="G47" s="22"/>
      <c r="H47" s="39">
        <v>0</v>
      </c>
      <c r="I47" s="39">
        <f>'9 Day California'!$H47*1.25</f>
        <v>0</v>
      </c>
      <c r="J47" s="45"/>
      <c r="K47" s="45">
        <f>'9 Day California'!$J47*1.25</f>
        <v>0</v>
      </c>
      <c r="L47" s="74"/>
    </row>
    <row r="48" spans="1:12" ht="24" customHeight="1" x14ac:dyDescent="0.15">
      <c r="A48" s="12">
        <f t="shared" si="3"/>
        <v>3</v>
      </c>
      <c r="B48" s="12" t="s">
        <v>135</v>
      </c>
      <c r="C48" s="13">
        <v>0.75</v>
      </c>
      <c r="D48" s="40" t="s">
        <v>50</v>
      </c>
      <c r="E48" s="40" t="s">
        <v>18</v>
      </c>
      <c r="F48" s="40" t="s">
        <v>177</v>
      </c>
      <c r="G48" s="40"/>
      <c r="H48" s="45">
        <v>40</v>
      </c>
      <c r="I48" s="39">
        <f>'9 Day California'!$H48*1.25</f>
        <v>50</v>
      </c>
      <c r="J48" s="47">
        <v>0</v>
      </c>
      <c r="K48" s="47">
        <f>'9 Day California'!$J48*1.25</f>
        <v>0</v>
      </c>
      <c r="L48" s="74"/>
    </row>
    <row r="49" spans="1:12" ht="24.75" customHeight="1" x14ac:dyDescent="0.15">
      <c r="A49" s="12">
        <f t="shared" si="3"/>
        <v>3</v>
      </c>
      <c r="B49" s="12" t="s">
        <v>135</v>
      </c>
      <c r="C49" s="13">
        <v>0.79166666666666663</v>
      </c>
      <c r="D49" s="40" t="s">
        <v>52</v>
      </c>
      <c r="E49" s="15" t="s">
        <v>8</v>
      </c>
      <c r="F49" s="38" t="s">
        <v>53</v>
      </c>
      <c r="G49" s="38"/>
      <c r="H49" s="39">
        <v>15</v>
      </c>
      <c r="I49" s="39">
        <f>'9 Day California'!$H49*1.25</f>
        <v>18.75</v>
      </c>
      <c r="J49" s="45">
        <v>0</v>
      </c>
      <c r="K49" s="45">
        <f>'9 Day California'!$J49*1.25</f>
        <v>0</v>
      </c>
      <c r="L49" s="74"/>
    </row>
    <row r="50" spans="1:12" ht="12.75" customHeight="1" x14ac:dyDescent="0.15">
      <c r="A50" s="12">
        <f t="shared" si="3"/>
        <v>3</v>
      </c>
      <c r="B50" s="12" t="s">
        <v>135</v>
      </c>
      <c r="C50" s="13">
        <v>0.83333333333333337</v>
      </c>
      <c r="D50" s="40"/>
      <c r="E50" s="15"/>
      <c r="F50" s="38"/>
      <c r="G50" s="38"/>
      <c r="H50" s="39"/>
      <c r="I50" s="39">
        <f>'9 Day California'!$H50*1.25</f>
        <v>0</v>
      </c>
      <c r="J50" s="47">
        <v>0</v>
      </c>
      <c r="K50" s="47">
        <f>'9 Day California'!$J50*1.25</f>
        <v>0</v>
      </c>
      <c r="L50" s="74"/>
    </row>
    <row r="51" spans="1:12" ht="12.75" customHeight="1" x14ac:dyDescent="0.15">
      <c r="A51" s="12">
        <f t="shared" si="3"/>
        <v>3</v>
      </c>
      <c r="B51" s="12" t="s">
        <v>135</v>
      </c>
      <c r="C51" s="70">
        <v>0.875</v>
      </c>
      <c r="D51" s="16" t="s">
        <v>54</v>
      </c>
      <c r="E51" s="14" t="s">
        <v>31</v>
      </c>
      <c r="F51" s="46" t="s">
        <v>55</v>
      </c>
      <c r="G51" s="46"/>
      <c r="H51" s="47">
        <v>100</v>
      </c>
      <c r="I51" s="39">
        <f>'9 Day California'!$H51*1.25</f>
        <v>125</v>
      </c>
      <c r="J51" s="47">
        <v>0</v>
      </c>
      <c r="K51" s="47">
        <f>'9 Day California'!$J51*1.25</f>
        <v>0</v>
      </c>
      <c r="L51" s="74" t="s">
        <v>56</v>
      </c>
    </row>
    <row r="52" spans="1:12" ht="12.75" customHeight="1" thickBot="1" x14ac:dyDescent="0.2">
      <c r="A52" s="17">
        <f t="shared" si="3"/>
        <v>3</v>
      </c>
      <c r="B52" s="17" t="s">
        <v>135</v>
      </c>
      <c r="C52" s="18">
        <v>0.91666666666666663</v>
      </c>
      <c r="D52" s="33" t="s">
        <v>163</v>
      </c>
      <c r="E52" s="34" t="s">
        <v>17</v>
      </c>
      <c r="F52" s="34"/>
      <c r="G52" s="34"/>
      <c r="H52" s="20">
        <v>20</v>
      </c>
      <c r="I52" s="19">
        <f>'9 Day California'!$H52*1.25</f>
        <v>25</v>
      </c>
      <c r="J52" s="20">
        <v>0</v>
      </c>
      <c r="K52" s="20">
        <f>'9 Day California'!$J52*1.25</f>
        <v>0</v>
      </c>
      <c r="L52" s="21"/>
    </row>
    <row r="53" spans="1:12" ht="13.5" customHeight="1" thickTop="1" x14ac:dyDescent="0.15">
      <c r="A53" s="9">
        <f t="shared" ref="A53:A67" si="5">$A$8+3</f>
        <v>4</v>
      </c>
      <c r="B53" s="9" t="s">
        <v>136</v>
      </c>
      <c r="C53" s="10">
        <v>0.33333333333333331</v>
      </c>
      <c r="D53" s="28" t="s">
        <v>57</v>
      </c>
      <c r="E53" s="28" t="s">
        <v>18</v>
      </c>
      <c r="F53" s="28" t="s">
        <v>58</v>
      </c>
      <c r="G53" s="28"/>
      <c r="H53" s="29">
        <v>15</v>
      </c>
      <c r="I53" s="44">
        <f>'9 Day California'!$H53*1.25</f>
        <v>18.75</v>
      </c>
      <c r="J53" s="29">
        <v>0</v>
      </c>
      <c r="K53" s="29">
        <f>'9 Day California'!$J53*1.25</f>
        <v>0</v>
      </c>
      <c r="L53" s="11"/>
    </row>
    <row r="54" spans="1:12" ht="27" customHeight="1" x14ac:dyDescent="0.15">
      <c r="A54" s="12">
        <f t="shared" si="5"/>
        <v>4</v>
      </c>
      <c r="B54" s="12" t="s">
        <v>136</v>
      </c>
      <c r="C54" s="13">
        <v>0.375</v>
      </c>
      <c r="D54" s="40" t="s">
        <v>161</v>
      </c>
      <c r="E54" s="22" t="s">
        <v>8</v>
      </c>
      <c r="F54" s="22" t="s">
        <v>46</v>
      </c>
      <c r="G54" s="22"/>
      <c r="H54" s="39">
        <v>0</v>
      </c>
      <c r="I54" s="39">
        <f>'9 Day California'!$H54*1.25</f>
        <v>0</v>
      </c>
      <c r="J54" s="45">
        <v>0</v>
      </c>
      <c r="K54" s="45">
        <f>'9 Day California'!$J54*1.25</f>
        <v>0</v>
      </c>
      <c r="L54" s="74" t="s">
        <v>59</v>
      </c>
    </row>
    <row r="55" spans="1:12" ht="12.75" customHeight="1" x14ac:dyDescent="0.15">
      <c r="A55" s="12">
        <f t="shared" si="5"/>
        <v>4</v>
      </c>
      <c r="B55" s="12" t="s">
        <v>136</v>
      </c>
      <c r="C55" s="13">
        <v>0.41666666666666669</v>
      </c>
      <c r="D55" s="40" t="s">
        <v>179</v>
      </c>
      <c r="E55" s="40" t="s">
        <v>8</v>
      </c>
      <c r="F55" s="40" t="s">
        <v>51</v>
      </c>
      <c r="G55" s="40"/>
      <c r="H55" s="45">
        <v>105</v>
      </c>
      <c r="I55" s="39">
        <f>H55*1.25</f>
        <v>131.25</v>
      </c>
      <c r="J55" s="47">
        <v>0</v>
      </c>
      <c r="K55" s="47">
        <f>'9 Day California'!$J55*1.25</f>
        <v>0</v>
      </c>
      <c r="L55" s="74"/>
    </row>
    <row r="56" spans="1:12" ht="12.75" customHeight="1" x14ac:dyDescent="0.15">
      <c r="A56" s="12">
        <f t="shared" si="5"/>
        <v>4</v>
      </c>
      <c r="B56" s="12" t="s">
        <v>136</v>
      </c>
      <c r="C56" s="13">
        <v>0.45833333333333331</v>
      </c>
      <c r="D56" s="38"/>
      <c r="E56" s="38"/>
      <c r="F56" s="38"/>
      <c r="G56" s="38"/>
      <c r="H56" s="45"/>
      <c r="I56" s="39">
        <f>'9 Day California'!$H56*1.25</f>
        <v>0</v>
      </c>
      <c r="J56" s="45">
        <v>0</v>
      </c>
      <c r="K56" s="45">
        <f>'9 Day California'!$J56*1.25</f>
        <v>0</v>
      </c>
      <c r="L56" s="74"/>
    </row>
    <row r="57" spans="1:12" ht="12.75" customHeight="1" x14ac:dyDescent="0.15">
      <c r="A57" s="12">
        <f t="shared" si="5"/>
        <v>4</v>
      </c>
      <c r="B57" s="12" t="s">
        <v>136</v>
      </c>
      <c r="C57" s="13">
        <v>0.5</v>
      </c>
      <c r="D57" s="38" t="s">
        <v>60</v>
      </c>
      <c r="E57" s="38" t="s">
        <v>18</v>
      </c>
      <c r="F57" s="38" t="s">
        <v>123</v>
      </c>
      <c r="G57" s="38"/>
      <c r="H57" s="45">
        <v>40</v>
      </c>
      <c r="I57" s="39">
        <f>'9 Day California'!$H57*1.25</f>
        <v>50</v>
      </c>
      <c r="J57" s="47">
        <v>0</v>
      </c>
      <c r="K57" s="47">
        <f>'9 Day California'!$J57*1.25</f>
        <v>0</v>
      </c>
      <c r="L57" s="74" t="s">
        <v>63</v>
      </c>
    </row>
    <row r="58" spans="1:12" ht="21.75" customHeight="1" x14ac:dyDescent="0.15">
      <c r="A58" s="12">
        <f t="shared" si="5"/>
        <v>4</v>
      </c>
      <c r="B58" s="12" t="s">
        <v>136</v>
      </c>
      <c r="C58" s="13">
        <v>0.54166666666666663</v>
      </c>
      <c r="D58" s="40" t="s">
        <v>64</v>
      </c>
      <c r="E58" s="42" t="s">
        <v>8</v>
      </c>
      <c r="F58" s="67" t="s">
        <v>65</v>
      </c>
      <c r="G58" s="22"/>
      <c r="H58" s="39">
        <v>0</v>
      </c>
      <c r="I58" s="39">
        <f>'9 Day California'!$H58*1.25</f>
        <v>0</v>
      </c>
      <c r="J58" s="47">
        <v>0</v>
      </c>
      <c r="K58" s="47">
        <f>'9 Day California'!$J58*1.25</f>
        <v>0</v>
      </c>
      <c r="L58" s="74"/>
    </row>
    <row r="59" spans="1:12" ht="40.5" customHeight="1" x14ac:dyDescent="0.15">
      <c r="A59" s="12">
        <f t="shared" si="5"/>
        <v>4</v>
      </c>
      <c r="B59" s="12" t="s">
        <v>136</v>
      </c>
      <c r="C59" s="13">
        <v>0.58333333333333337</v>
      </c>
      <c r="D59" s="40" t="s">
        <v>66</v>
      </c>
      <c r="E59" s="42" t="s">
        <v>8</v>
      </c>
      <c r="F59" s="38" t="s">
        <v>67</v>
      </c>
      <c r="G59" s="38"/>
      <c r="H59" s="39">
        <v>0</v>
      </c>
      <c r="I59" s="39">
        <f>'9 Day California'!$H59*1.25</f>
        <v>0</v>
      </c>
      <c r="J59" s="47">
        <v>0</v>
      </c>
      <c r="K59" s="47">
        <f>'9 Day California'!$J59*1.25</f>
        <v>0</v>
      </c>
      <c r="L59" s="74" t="s">
        <v>63</v>
      </c>
    </row>
    <row r="60" spans="1:12" ht="13.5" customHeight="1" x14ac:dyDescent="0.15">
      <c r="A60" s="12">
        <f t="shared" si="5"/>
        <v>4</v>
      </c>
      <c r="B60" s="12" t="s">
        <v>136</v>
      </c>
      <c r="C60" s="13">
        <v>0.625</v>
      </c>
      <c r="D60" s="40" t="s">
        <v>68</v>
      </c>
      <c r="E60" s="14" t="s">
        <v>8</v>
      </c>
      <c r="F60" s="38" t="s">
        <v>180</v>
      </c>
      <c r="G60" s="38"/>
      <c r="H60" s="39">
        <v>0</v>
      </c>
      <c r="I60" s="39">
        <f>'9 Day California'!$H60*1.25</f>
        <v>0</v>
      </c>
      <c r="J60" s="47">
        <v>0</v>
      </c>
      <c r="K60" s="47">
        <f>'9 Day California'!$J60*1.25</f>
        <v>0</v>
      </c>
      <c r="L60" s="74" t="s">
        <v>63</v>
      </c>
    </row>
    <row r="61" spans="1:12" ht="13.5" customHeight="1" x14ac:dyDescent="0.15">
      <c r="A61" s="12">
        <f t="shared" si="5"/>
        <v>4</v>
      </c>
      <c r="B61" s="12" t="s">
        <v>136</v>
      </c>
      <c r="C61" s="13">
        <v>0.66666666666666663</v>
      </c>
      <c r="D61" s="40" t="s">
        <v>69</v>
      </c>
      <c r="E61" s="22" t="s">
        <v>8</v>
      </c>
      <c r="F61" s="22" t="s">
        <v>107</v>
      </c>
      <c r="G61" s="22"/>
      <c r="H61" s="39">
        <v>0</v>
      </c>
      <c r="I61" s="39">
        <f>'9 Day California'!$H61*1.25</f>
        <v>0</v>
      </c>
      <c r="J61" s="47">
        <v>0</v>
      </c>
      <c r="K61" s="47">
        <f>'9 Day California'!$J61*1.25</f>
        <v>0</v>
      </c>
      <c r="L61" s="74"/>
    </row>
    <row r="62" spans="1:12" ht="16.5" customHeight="1" x14ac:dyDescent="0.15">
      <c r="A62" s="12">
        <f t="shared" si="5"/>
        <v>4</v>
      </c>
      <c r="B62" s="12" t="s">
        <v>136</v>
      </c>
      <c r="C62" s="13">
        <v>0.70833333333333337</v>
      </c>
      <c r="D62" s="40"/>
      <c r="E62" s="14"/>
      <c r="F62" s="38"/>
      <c r="G62" s="38"/>
      <c r="H62" s="39"/>
      <c r="I62" s="39">
        <f>'9 Day California'!$H62*1.25</f>
        <v>0</v>
      </c>
      <c r="J62" s="45"/>
      <c r="K62" s="45">
        <f>'9 Day California'!$J62*1.25</f>
        <v>0</v>
      </c>
      <c r="L62" s="74" t="s">
        <v>63</v>
      </c>
    </row>
    <row r="63" spans="1:12" ht="27" customHeight="1" x14ac:dyDescent="0.15">
      <c r="A63" s="12">
        <f t="shared" si="5"/>
        <v>4</v>
      </c>
      <c r="B63" s="12" t="s">
        <v>136</v>
      </c>
      <c r="C63" s="13">
        <v>0.75</v>
      </c>
      <c r="D63" s="40" t="s">
        <v>70</v>
      </c>
      <c r="E63" s="40" t="s">
        <v>18</v>
      </c>
      <c r="F63" s="40" t="s">
        <v>181</v>
      </c>
      <c r="G63" s="40"/>
      <c r="H63" s="45">
        <v>45</v>
      </c>
      <c r="I63" s="39">
        <f>'9 Day California'!$H63*1.25</f>
        <v>56.25</v>
      </c>
      <c r="J63" s="47">
        <v>0</v>
      </c>
      <c r="K63" s="47">
        <f>'9 Day California'!$J63*1.25</f>
        <v>0</v>
      </c>
      <c r="L63" s="74"/>
    </row>
    <row r="64" spans="1:12" ht="26.25" customHeight="1" x14ac:dyDescent="0.15">
      <c r="A64" s="12">
        <f t="shared" si="5"/>
        <v>4</v>
      </c>
      <c r="B64" s="12" t="s">
        <v>136</v>
      </c>
      <c r="C64" s="13">
        <v>0.79166666666666663</v>
      </c>
      <c r="D64" s="40" t="s">
        <v>71</v>
      </c>
      <c r="E64" s="15" t="s">
        <v>8</v>
      </c>
      <c r="F64" s="38" t="s">
        <v>72</v>
      </c>
      <c r="G64" s="38"/>
      <c r="H64" s="39">
        <v>40</v>
      </c>
      <c r="I64" s="39">
        <f>'9 Day California'!$H64*1.25</f>
        <v>50</v>
      </c>
      <c r="J64" s="45">
        <v>0</v>
      </c>
      <c r="K64" s="45">
        <f>'9 Day California'!$J64*1.25</f>
        <v>0</v>
      </c>
      <c r="L64" s="74"/>
    </row>
    <row r="65" spans="1:12" ht="25" customHeight="1" x14ac:dyDescent="0.15">
      <c r="A65" s="12">
        <f t="shared" si="5"/>
        <v>4</v>
      </c>
      <c r="B65" s="12" t="s">
        <v>136</v>
      </c>
      <c r="C65" s="13">
        <v>0.83333333333333337</v>
      </c>
      <c r="D65" s="40"/>
      <c r="E65" s="15"/>
      <c r="F65" s="38"/>
      <c r="G65" s="38"/>
      <c r="H65" s="39"/>
      <c r="I65" s="39">
        <f>'9 Day California'!$H65*1.25</f>
        <v>0</v>
      </c>
      <c r="J65" s="47">
        <v>0</v>
      </c>
      <c r="K65" s="47">
        <f>'9 Day California'!$J65*1.25</f>
        <v>0</v>
      </c>
      <c r="L65" s="74"/>
    </row>
    <row r="66" spans="1:12" ht="12.75" customHeight="1" x14ac:dyDescent="0.15">
      <c r="A66" s="12">
        <f t="shared" si="5"/>
        <v>4</v>
      </c>
      <c r="B66" s="12" t="s">
        <v>136</v>
      </c>
      <c r="C66" s="70">
        <v>0.875</v>
      </c>
      <c r="D66" s="16" t="s">
        <v>73</v>
      </c>
      <c r="E66" s="14" t="s">
        <v>31</v>
      </c>
      <c r="F66" s="46" t="s">
        <v>74</v>
      </c>
      <c r="G66" s="46"/>
      <c r="H66" s="47">
        <v>100</v>
      </c>
      <c r="I66" s="39">
        <f>'9 Day California'!$H66*1.25</f>
        <v>125</v>
      </c>
      <c r="J66" s="47">
        <v>0</v>
      </c>
      <c r="K66" s="47">
        <f>'9 Day California'!$J66*1.25</f>
        <v>0</v>
      </c>
      <c r="L66" s="74" t="s">
        <v>75</v>
      </c>
    </row>
    <row r="67" spans="1:12" ht="12.75" customHeight="1" thickBot="1" x14ac:dyDescent="0.2">
      <c r="A67" s="17">
        <f t="shared" si="5"/>
        <v>4</v>
      </c>
      <c r="B67" s="12" t="s">
        <v>136</v>
      </c>
      <c r="C67" s="18">
        <v>0.91666666666666663</v>
      </c>
      <c r="D67" s="33" t="s">
        <v>163</v>
      </c>
      <c r="E67" s="34" t="s">
        <v>35</v>
      </c>
      <c r="F67" s="34"/>
      <c r="G67" s="34"/>
      <c r="H67" s="20">
        <v>20</v>
      </c>
      <c r="I67" s="19">
        <f>'9 Day California'!$H67*1.25</f>
        <v>25</v>
      </c>
      <c r="J67" s="20">
        <v>0</v>
      </c>
      <c r="K67" s="20">
        <f>'9 Day California'!$J67*1.25</f>
        <v>0</v>
      </c>
      <c r="L67" s="21"/>
    </row>
    <row r="68" spans="1:12" ht="12.75" customHeight="1" thickTop="1" x14ac:dyDescent="0.15">
      <c r="A68" s="9">
        <f t="shared" ref="A68:A82" si="6">$A$8+4</f>
        <v>5</v>
      </c>
      <c r="B68" s="9" t="s">
        <v>137</v>
      </c>
      <c r="C68" s="10">
        <v>0.33333333333333331</v>
      </c>
      <c r="D68" s="28" t="s">
        <v>76</v>
      </c>
      <c r="E68" s="28" t="s">
        <v>18</v>
      </c>
      <c r="F68" s="28" t="s">
        <v>74</v>
      </c>
      <c r="G68" s="28"/>
      <c r="H68" s="29">
        <v>30</v>
      </c>
      <c r="I68" s="44">
        <f>'9 Day California'!$H68*1.25</f>
        <v>37.5</v>
      </c>
      <c r="J68" s="29">
        <v>0</v>
      </c>
      <c r="K68" s="29">
        <f>'9 Day California'!$J68*1.25</f>
        <v>0</v>
      </c>
      <c r="L68" s="11"/>
    </row>
    <row r="69" spans="1:12" ht="12.75" customHeight="1" x14ac:dyDescent="0.15">
      <c r="A69" s="12">
        <f t="shared" si="6"/>
        <v>5</v>
      </c>
      <c r="B69" s="12" t="s">
        <v>137</v>
      </c>
      <c r="C69" s="13">
        <v>0.375</v>
      </c>
      <c r="D69" s="40" t="s">
        <v>77</v>
      </c>
      <c r="E69" s="22" t="s">
        <v>8</v>
      </c>
      <c r="F69" s="22" t="s">
        <v>55</v>
      </c>
      <c r="G69" s="22"/>
      <c r="H69" s="39">
        <v>0</v>
      </c>
      <c r="I69" s="39">
        <f>'9 Day California'!$H69*1.25</f>
        <v>0</v>
      </c>
      <c r="J69" s="45">
        <v>0</v>
      </c>
      <c r="K69" s="45">
        <f>'9 Day California'!$J69*1.25</f>
        <v>0</v>
      </c>
      <c r="L69" s="74"/>
    </row>
    <row r="70" spans="1:12" ht="12.75" customHeight="1" x14ac:dyDescent="0.15">
      <c r="A70" s="12">
        <f t="shared" si="6"/>
        <v>5</v>
      </c>
      <c r="B70" s="12" t="s">
        <v>137</v>
      </c>
      <c r="C70" s="13">
        <v>0.41666666666666669</v>
      </c>
      <c r="D70" s="40" t="s">
        <v>78</v>
      </c>
      <c r="E70" s="40" t="s">
        <v>8</v>
      </c>
      <c r="F70" s="40" t="s">
        <v>41</v>
      </c>
      <c r="G70" s="40"/>
      <c r="H70" s="45">
        <v>0</v>
      </c>
      <c r="I70" s="39">
        <f>'9 Day California'!$H71*1.25</f>
        <v>0</v>
      </c>
      <c r="J70" s="47">
        <v>0</v>
      </c>
      <c r="K70" s="47">
        <f>'9 Day California'!$J70*1.25</f>
        <v>0</v>
      </c>
      <c r="L70" s="74"/>
    </row>
    <row r="71" spans="1:12" ht="18" customHeight="1" x14ac:dyDescent="0.15">
      <c r="A71" s="12">
        <f t="shared" si="6"/>
        <v>5</v>
      </c>
      <c r="B71" s="12" t="s">
        <v>137</v>
      </c>
      <c r="C71" s="13">
        <v>0.45833333333333331</v>
      </c>
      <c r="D71" s="38" t="s">
        <v>182</v>
      </c>
      <c r="E71" s="38" t="s">
        <v>8</v>
      </c>
      <c r="F71" s="38" t="s">
        <v>79</v>
      </c>
      <c r="G71" s="38"/>
      <c r="H71" s="45">
        <v>0</v>
      </c>
      <c r="I71" s="39">
        <f>H71*1.25</f>
        <v>0</v>
      </c>
      <c r="J71" s="45">
        <v>0</v>
      </c>
      <c r="K71" s="45">
        <f>'9 Day California'!$J71*1.25</f>
        <v>0</v>
      </c>
      <c r="L71" s="74"/>
    </row>
    <row r="72" spans="1:12" ht="27" customHeight="1" x14ac:dyDescent="0.15">
      <c r="A72" s="12">
        <f t="shared" si="6"/>
        <v>5</v>
      </c>
      <c r="B72" s="12" t="s">
        <v>137</v>
      </c>
      <c r="C72" s="13">
        <v>0.5</v>
      </c>
      <c r="D72" s="38" t="s">
        <v>80</v>
      </c>
      <c r="E72" s="46" t="s">
        <v>8</v>
      </c>
      <c r="F72" s="46" t="s">
        <v>61</v>
      </c>
      <c r="G72" s="46"/>
      <c r="H72" s="47">
        <v>15</v>
      </c>
      <c r="I72" s="39">
        <f>'9 Day California'!$H72*1.25</f>
        <v>18.75</v>
      </c>
      <c r="J72" s="47">
        <v>0</v>
      </c>
      <c r="K72" s="47">
        <f>'9 Day California'!$J72*1.25</f>
        <v>0</v>
      </c>
      <c r="L72" s="74"/>
    </row>
    <row r="73" spans="1:12" ht="12" customHeight="1" x14ac:dyDescent="0.15">
      <c r="A73" s="12">
        <f t="shared" si="6"/>
        <v>5</v>
      </c>
      <c r="B73" s="12" t="s">
        <v>137</v>
      </c>
      <c r="C73" s="13">
        <v>0.54166666666666663</v>
      </c>
      <c r="D73" s="40" t="s">
        <v>81</v>
      </c>
      <c r="E73" s="42" t="s">
        <v>18</v>
      </c>
      <c r="F73" s="67" t="s">
        <v>82</v>
      </c>
      <c r="G73" s="22"/>
      <c r="H73" s="39">
        <v>35</v>
      </c>
      <c r="I73" s="39">
        <f>'9 Day California'!$H73*1.25</f>
        <v>43.75</v>
      </c>
      <c r="J73" s="47">
        <v>0</v>
      </c>
      <c r="K73" s="47">
        <f>'9 Day California'!$J73*1.25</f>
        <v>0</v>
      </c>
      <c r="L73" s="74"/>
    </row>
    <row r="74" spans="1:12" ht="27" customHeight="1" x14ac:dyDescent="0.15">
      <c r="A74" s="12">
        <f t="shared" si="6"/>
        <v>5</v>
      </c>
      <c r="B74" s="12" t="s">
        <v>137</v>
      </c>
      <c r="C74" s="13">
        <v>0.58333333333333337</v>
      </c>
      <c r="D74" s="40" t="s">
        <v>83</v>
      </c>
      <c r="E74" s="42" t="s">
        <v>8</v>
      </c>
      <c r="F74" s="38" t="s">
        <v>183</v>
      </c>
      <c r="G74" s="38"/>
      <c r="H74" s="39">
        <v>0</v>
      </c>
      <c r="I74" s="39">
        <f>'9 Day California'!$H74*1.25</f>
        <v>0</v>
      </c>
      <c r="J74" s="47">
        <v>0</v>
      </c>
      <c r="K74" s="47">
        <f>'9 Day California'!$J74*1.25</f>
        <v>0</v>
      </c>
      <c r="L74" s="74"/>
    </row>
    <row r="75" spans="1:12" ht="12.75" customHeight="1" x14ac:dyDescent="0.15">
      <c r="A75" s="12">
        <f t="shared" si="6"/>
        <v>5</v>
      </c>
      <c r="B75" s="12" t="s">
        <v>137</v>
      </c>
      <c r="C75" s="13">
        <v>0.625</v>
      </c>
      <c r="D75" s="40" t="s">
        <v>84</v>
      </c>
      <c r="E75" s="14" t="s">
        <v>8</v>
      </c>
      <c r="F75" s="38" t="s">
        <v>183</v>
      </c>
      <c r="G75" s="38"/>
      <c r="H75" s="39">
        <v>15</v>
      </c>
      <c r="I75" s="39">
        <f>'9 Day California'!$H75*1.25</f>
        <v>18.75</v>
      </c>
      <c r="J75" s="47">
        <v>0</v>
      </c>
      <c r="K75" s="47">
        <f>'9 Day California'!$J75*1.25</f>
        <v>0</v>
      </c>
      <c r="L75" s="74"/>
    </row>
    <row r="76" spans="1:12" ht="13.5" customHeight="1" x14ac:dyDescent="0.15">
      <c r="A76" s="12">
        <f t="shared" si="6"/>
        <v>5</v>
      </c>
      <c r="B76" s="12" t="s">
        <v>137</v>
      </c>
      <c r="C76" s="13">
        <v>0.66666666666666663</v>
      </c>
      <c r="D76" s="40" t="s">
        <v>85</v>
      </c>
      <c r="E76" s="22" t="s">
        <v>8</v>
      </c>
      <c r="F76" s="22" t="s">
        <v>58</v>
      </c>
      <c r="G76" s="22"/>
      <c r="H76" s="39">
        <v>0</v>
      </c>
      <c r="I76" s="39">
        <f>'9 Day California'!$H76*1.25</f>
        <v>0</v>
      </c>
      <c r="J76" s="47">
        <v>0</v>
      </c>
      <c r="K76" s="47">
        <f>'9 Day California'!$J76*1.25</f>
        <v>0</v>
      </c>
      <c r="L76" s="74"/>
    </row>
    <row r="77" spans="1:12" ht="12.75" customHeight="1" x14ac:dyDescent="0.15">
      <c r="A77" s="12">
        <f t="shared" si="6"/>
        <v>5</v>
      </c>
      <c r="B77" s="12" t="s">
        <v>137</v>
      </c>
      <c r="C77" s="13">
        <v>0.70833333333333337</v>
      </c>
      <c r="D77" s="40"/>
      <c r="E77" s="14"/>
      <c r="F77" s="38"/>
      <c r="G77" s="38"/>
      <c r="H77" s="39"/>
      <c r="I77" s="39">
        <f>'9 Day California'!$H77*1.25</f>
        <v>0</v>
      </c>
      <c r="J77" s="45"/>
      <c r="K77" s="45">
        <f>'9 Day California'!$J77*1.25</f>
        <v>0</v>
      </c>
      <c r="L77" s="74"/>
    </row>
    <row r="78" spans="1:12" ht="12.75" customHeight="1" x14ac:dyDescent="0.15">
      <c r="A78" s="12">
        <f t="shared" si="6"/>
        <v>5</v>
      </c>
      <c r="B78" s="12" t="s">
        <v>137</v>
      </c>
      <c r="C78" s="13">
        <v>0.75</v>
      </c>
      <c r="D78" s="40" t="s">
        <v>157</v>
      </c>
      <c r="E78" s="40" t="s">
        <v>18</v>
      </c>
      <c r="F78" s="40" t="s">
        <v>86</v>
      </c>
      <c r="G78" s="40"/>
      <c r="H78" s="45">
        <v>20</v>
      </c>
      <c r="I78" s="39">
        <f>'9 Day California'!$H78*1.25</f>
        <v>25</v>
      </c>
      <c r="J78" s="47">
        <v>0</v>
      </c>
      <c r="K78" s="47">
        <f>'9 Day California'!$J78*1.25</f>
        <v>0</v>
      </c>
      <c r="L78" s="74"/>
    </row>
    <row r="79" spans="1:12" ht="16.5" customHeight="1" x14ac:dyDescent="0.15">
      <c r="A79" s="12">
        <f t="shared" si="6"/>
        <v>5</v>
      </c>
      <c r="B79" s="12" t="s">
        <v>137</v>
      </c>
      <c r="C79" s="13">
        <v>0.79166666666666663</v>
      </c>
      <c r="D79" s="40" t="s">
        <v>158</v>
      </c>
      <c r="E79" s="15" t="s">
        <v>18</v>
      </c>
      <c r="F79" s="38" t="s">
        <v>86</v>
      </c>
      <c r="G79" s="38"/>
      <c r="H79" s="39">
        <v>40</v>
      </c>
      <c r="I79" s="39">
        <f>'9 Day California'!$H79*1.25</f>
        <v>50</v>
      </c>
      <c r="J79" s="45">
        <v>0</v>
      </c>
      <c r="K79" s="45">
        <f>'9 Day California'!$J79*1.25</f>
        <v>0</v>
      </c>
      <c r="L79" s="74"/>
    </row>
    <row r="80" spans="1:12" ht="23" customHeight="1" x14ac:dyDescent="0.15">
      <c r="A80" s="12">
        <f t="shared" si="6"/>
        <v>5</v>
      </c>
      <c r="B80" s="12" t="s">
        <v>137</v>
      </c>
      <c r="C80" s="13">
        <v>0.83333333333333337</v>
      </c>
      <c r="D80" s="40" t="s">
        <v>87</v>
      </c>
      <c r="E80" s="15" t="s">
        <v>18</v>
      </c>
      <c r="F80" s="38" t="s">
        <v>25</v>
      </c>
      <c r="G80" s="38"/>
      <c r="H80" s="39">
        <v>15</v>
      </c>
      <c r="I80" s="39">
        <f>'9 Day California'!$H80*1.25</f>
        <v>18.75</v>
      </c>
      <c r="J80" s="47">
        <v>0</v>
      </c>
      <c r="K80" s="47">
        <f>'9 Day California'!$J80*1.25</f>
        <v>0</v>
      </c>
      <c r="L80" s="74"/>
    </row>
    <row r="81" spans="1:12" ht="12.75" customHeight="1" x14ac:dyDescent="0.15">
      <c r="A81" s="12">
        <f t="shared" si="6"/>
        <v>5</v>
      </c>
      <c r="B81" s="12" t="s">
        <v>137</v>
      </c>
      <c r="C81" s="70">
        <v>0.875</v>
      </c>
      <c r="D81" s="16" t="s">
        <v>88</v>
      </c>
      <c r="E81" s="14" t="s">
        <v>31</v>
      </c>
      <c r="F81" s="46" t="s">
        <v>25</v>
      </c>
      <c r="G81" s="46"/>
      <c r="H81" s="47">
        <v>100</v>
      </c>
      <c r="I81" s="39">
        <f>'9 Day California'!$H81*1.25</f>
        <v>125</v>
      </c>
      <c r="J81" s="47">
        <v>0</v>
      </c>
      <c r="K81" s="47">
        <f>'9 Day California'!$J81*1.25</f>
        <v>0</v>
      </c>
      <c r="L81" s="74" t="s">
        <v>89</v>
      </c>
    </row>
    <row r="82" spans="1:12" ht="12.75" customHeight="1" thickBot="1" x14ac:dyDescent="0.2">
      <c r="A82" s="17">
        <f t="shared" si="6"/>
        <v>5</v>
      </c>
      <c r="B82" s="17" t="s">
        <v>137</v>
      </c>
      <c r="C82" s="13">
        <v>0.91666666666666663</v>
      </c>
      <c r="D82" s="33" t="s">
        <v>163</v>
      </c>
      <c r="E82" s="34" t="s">
        <v>35</v>
      </c>
      <c r="F82" s="34"/>
      <c r="G82" s="34"/>
      <c r="H82" s="20">
        <v>20</v>
      </c>
      <c r="I82" s="19">
        <f>'9 Day California'!$H82*1.25</f>
        <v>25</v>
      </c>
      <c r="J82" s="20">
        <v>0</v>
      </c>
      <c r="K82" s="20">
        <f>'9 Day California'!$J82*1.25</f>
        <v>0</v>
      </c>
      <c r="L82" s="21"/>
    </row>
    <row r="83" spans="1:12" ht="12.75" customHeight="1" thickTop="1" x14ac:dyDescent="0.15">
      <c r="A83" s="9">
        <f t="shared" ref="A83:A97" si="7">$A$8+5</f>
        <v>6</v>
      </c>
      <c r="B83" s="9" t="s">
        <v>138</v>
      </c>
      <c r="C83" s="10">
        <v>0.33333333333333331</v>
      </c>
      <c r="D83" s="24" t="s">
        <v>90</v>
      </c>
      <c r="E83" s="36" t="s">
        <v>18</v>
      </c>
      <c r="F83" s="30" t="s">
        <v>23</v>
      </c>
      <c r="G83" s="36"/>
      <c r="H83" s="44">
        <v>15</v>
      </c>
      <c r="I83" s="44">
        <f>'9 Day California'!$H83*1.25</f>
        <v>18.75</v>
      </c>
      <c r="J83" s="29">
        <v>0</v>
      </c>
      <c r="K83" s="29">
        <f>'9 Day California'!$J83*1.25</f>
        <v>0</v>
      </c>
      <c r="L83" s="11"/>
    </row>
    <row r="84" spans="1:12" ht="12.75" customHeight="1" x14ac:dyDescent="0.15">
      <c r="A84" s="12">
        <f t="shared" si="7"/>
        <v>6</v>
      </c>
      <c r="B84" s="12" t="s">
        <v>138</v>
      </c>
      <c r="C84" s="13">
        <v>0.375</v>
      </c>
      <c r="D84" s="40"/>
      <c r="E84" s="22"/>
      <c r="F84" s="22"/>
      <c r="G84" s="22"/>
      <c r="H84" s="75"/>
      <c r="I84" s="45">
        <f>'9 Day California'!$H84*1.25</f>
        <v>0</v>
      </c>
      <c r="J84" s="45">
        <v>0</v>
      </c>
      <c r="K84" s="45">
        <f>'9 Day California'!$J84*1.25</f>
        <v>0</v>
      </c>
      <c r="L84" s="74"/>
    </row>
    <row r="85" spans="1:12" ht="24" customHeight="1" x14ac:dyDescent="0.15">
      <c r="A85" s="12">
        <f t="shared" si="7"/>
        <v>6</v>
      </c>
      <c r="B85" s="12" t="s">
        <v>138</v>
      </c>
      <c r="C85" s="13">
        <v>0.41666666666666669</v>
      </c>
      <c r="D85" s="40" t="s">
        <v>91</v>
      </c>
      <c r="E85" s="67" t="s">
        <v>8</v>
      </c>
      <c r="F85" s="67" t="s">
        <v>55</v>
      </c>
      <c r="G85" s="79"/>
      <c r="H85" s="76">
        <v>0</v>
      </c>
      <c r="I85" s="45">
        <f>'9 Day California'!$H85*1.25</f>
        <v>0</v>
      </c>
      <c r="J85" s="47">
        <v>0</v>
      </c>
      <c r="K85" s="45">
        <f>'9 Day California'!$J85*1.25</f>
        <v>0</v>
      </c>
      <c r="L85" s="74"/>
    </row>
    <row r="86" spans="1:12" ht="24" customHeight="1" x14ac:dyDescent="0.15">
      <c r="A86" s="12">
        <f t="shared" si="7"/>
        <v>6</v>
      </c>
      <c r="B86" s="12" t="s">
        <v>138</v>
      </c>
      <c r="C86" s="13">
        <v>0.45833333333333331</v>
      </c>
      <c r="D86" s="40" t="s">
        <v>92</v>
      </c>
      <c r="E86" s="22" t="s">
        <v>17</v>
      </c>
      <c r="F86" s="67" t="s">
        <v>93</v>
      </c>
      <c r="G86" s="22"/>
      <c r="H86" s="75">
        <v>12</v>
      </c>
      <c r="I86" s="45">
        <f>'9 Day California'!$H86*1.25</f>
        <v>15</v>
      </c>
      <c r="J86" s="45">
        <v>0</v>
      </c>
      <c r="K86" s="45">
        <f>'9 Day California'!$J86*1.25</f>
        <v>0</v>
      </c>
      <c r="L86" s="74"/>
    </row>
    <row r="87" spans="1:12" ht="12.75" customHeight="1" x14ac:dyDescent="0.15">
      <c r="A87" s="12">
        <f t="shared" si="7"/>
        <v>6</v>
      </c>
      <c r="B87" s="12" t="s">
        <v>138</v>
      </c>
      <c r="C87" s="13">
        <v>0.5</v>
      </c>
      <c r="D87" s="37" t="s">
        <v>94</v>
      </c>
      <c r="E87" s="38" t="s">
        <v>8</v>
      </c>
      <c r="F87" s="38" t="s">
        <v>97</v>
      </c>
      <c r="G87" s="26"/>
      <c r="H87" s="39">
        <v>30</v>
      </c>
      <c r="I87" s="45">
        <f>'9 Day California'!$H87*1.25</f>
        <v>37.5</v>
      </c>
      <c r="J87" s="47">
        <v>0</v>
      </c>
      <c r="K87" s="45">
        <f>'9 Day California'!$J87*1.25</f>
        <v>0</v>
      </c>
      <c r="L87" s="74"/>
    </row>
    <row r="88" spans="1:12" ht="12.75" customHeight="1" x14ac:dyDescent="0.15">
      <c r="A88" s="12">
        <f t="shared" si="7"/>
        <v>6</v>
      </c>
      <c r="B88" s="12" t="s">
        <v>138</v>
      </c>
      <c r="C88" s="13">
        <v>0.54166666666666663</v>
      </c>
      <c r="D88" s="37" t="s">
        <v>162</v>
      </c>
      <c r="E88" s="38" t="s">
        <v>18</v>
      </c>
      <c r="F88" s="38" t="s">
        <v>95</v>
      </c>
      <c r="G88" s="26"/>
      <c r="H88" s="47">
        <v>35</v>
      </c>
      <c r="I88" s="45">
        <f>'9 Day California'!$H88*1.25</f>
        <v>43.75</v>
      </c>
      <c r="J88" s="47">
        <v>0</v>
      </c>
      <c r="K88" s="45">
        <f>'9 Day California'!$J88*1.25</f>
        <v>0</v>
      </c>
      <c r="L88" s="74"/>
    </row>
    <row r="89" spans="1:12" ht="27.75" customHeight="1" x14ac:dyDescent="0.15">
      <c r="A89" s="12">
        <f t="shared" si="7"/>
        <v>6</v>
      </c>
      <c r="B89" s="12" t="s">
        <v>138</v>
      </c>
      <c r="C89" s="13">
        <v>0.58333333333333337</v>
      </c>
      <c r="D89" s="68" t="s">
        <v>96</v>
      </c>
      <c r="E89" s="38" t="s">
        <v>8</v>
      </c>
      <c r="F89" s="31" t="s">
        <v>97</v>
      </c>
      <c r="G89" s="26"/>
      <c r="H89" s="47">
        <v>0</v>
      </c>
      <c r="I89" s="45">
        <f>'9 Day California'!$H89*1.25</f>
        <v>0</v>
      </c>
      <c r="J89" s="47">
        <v>0</v>
      </c>
      <c r="K89" s="45">
        <f>'9 Day California'!$J89*1.25</f>
        <v>0</v>
      </c>
      <c r="L89" s="74"/>
    </row>
    <row r="90" spans="1:12" ht="12.75" customHeight="1" x14ac:dyDescent="0.15">
      <c r="A90" s="12">
        <f t="shared" si="7"/>
        <v>6</v>
      </c>
      <c r="B90" s="12" t="s">
        <v>138</v>
      </c>
      <c r="C90" s="13">
        <v>0.625</v>
      </c>
      <c r="D90" s="81" t="s">
        <v>98</v>
      </c>
      <c r="E90" s="38" t="s">
        <v>8</v>
      </c>
      <c r="F90" s="25" t="s">
        <v>49</v>
      </c>
      <c r="G90" s="26"/>
      <c r="H90" s="39">
        <v>10</v>
      </c>
      <c r="I90" s="39">
        <f>'9 Day California'!$H90*1.25</f>
        <v>12.5</v>
      </c>
      <c r="J90" s="47">
        <v>0</v>
      </c>
      <c r="K90" s="45">
        <f>'9 Day California'!$J90*1.25</f>
        <v>0</v>
      </c>
      <c r="L90" s="74"/>
    </row>
    <row r="91" spans="1:12" ht="27" customHeight="1" x14ac:dyDescent="0.15">
      <c r="A91" s="12">
        <f t="shared" si="7"/>
        <v>6</v>
      </c>
      <c r="B91" s="12" t="s">
        <v>138</v>
      </c>
      <c r="C91" s="13">
        <v>0.66666666666666663</v>
      </c>
      <c r="D91" s="31" t="s">
        <v>184</v>
      </c>
      <c r="E91" s="38" t="s">
        <v>8</v>
      </c>
      <c r="F91" s="25" t="s">
        <v>185</v>
      </c>
      <c r="G91" s="22"/>
      <c r="H91" s="75">
        <v>15</v>
      </c>
      <c r="I91" s="45">
        <f>'9 Day California'!$H91*1.25</f>
        <v>18.75</v>
      </c>
      <c r="J91" s="47">
        <v>0</v>
      </c>
      <c r="K91" s="45">
        <f>'9 Day California'!$J91*1.25</f>
        <v>0</v>
      </c>
      <c r="L91" s="74"/>
    </row>
    <row r="92" spans="1:12" ht="12.75" customHeight="1" x14ac:dyDescent="0.15">
      <c r="A92" s="12">
        <f t="shared" si="7"/>
        <v>6</v>
      </c>
      <c r="B92" s="12" t="s">
        <v>138</v>
      </c>
      <c r="C92" s="13">
        <v>0.70833333333333337</v>
      </c>
      <c r="D92" s="31" t="s">
        <v>99</v>
      </c>
      <c r="E92" s="22" t="s">
        <v>8</v>
      </c>
      <c r="F92" s="22" t="s">
        <v>100</v>
      </c>
      <c r="G92" s="22"/>
      <c r="H92" s="75">
        <v>0</v>
      </c>
      <c r="I92" s="45">
        <f>'9 Day California'!$H92*1.25</f>
        <v>0</v>
      </c>
      <c r="J92" s="45"/>
      <c r="K92" s="45">
        <f>'9 Day California'!$J92*1.25</f>
        <v>0</v>
      </c>
      <c r="L92" s="74"/>
    </row>
    <row r="93" spans="1:12" ht="13.5" customHeight="1" x14ac:dyDescent="0.15">
      <c r="A93" s="12">
        <f t="shared" si="7"/>
        <v>6</v>
      </c>
      <c r="B93" s="12" t="s">
        <v>138</v>
      </c>
      <c r="C93" s="13">
        <v>0.75</v>
      </c>
      <c r="D93" s="42" t="s">
        <v>101</v>
      </c>
      <c r="E93" s="38" t="s">
        <v>18</v>
      </c>
      <c r="F93" s="25" t="s">
        <v>186</v>
      </c>
      <c r="G93" s="82"/>
      <c r="H93" s="77">
        <v>55</v>
      </c>
      <c r="I93" s="39">
        <f>'9 Day California'!$H93*1.25</f>
        <v>68.75</v>
      </c>
      <c r="J93" s="47">
        <v>0</v>
      </c>
      <c r="K93" s="45">
        <f>'9 Day California'!$J93*1.25</f>
        <v>0</v>
      </c>
      <c r="L93" s="74"/>
    </row>
    <row r="94" spans="1:12" ht="27.75" customHeight="1" x14ac:dyDescent="0.15">
      <c r="A94" s="12">
        <f t="shared" si="7"/>
        <v>6</v>
      </c>
      <c r="B94" s="12" t="s">
        <v>138</v>
      </c>
      <c r="C94" s="13">
        <v>0.79166666666666663</v>
      </c>
      <c r="D94" s="42" t="s">
        <v>102</v>
      </c>
      <c r="E94" s="38" t="s">
        <v>8</v>
      </c>
      <c r="F94" s="83" t="s">
        <v>74</v>
      </c>
      <c r="G94" s="38"/>
      <c r="H94" s="45">
        <v>25</v>
      </c>
      <c r="I94" s="85">
        <f>'9 Day California'!$H94*1.25</f>
        <v>31.25</v>
      </c>
      <c r="J94" s="45">
        <v>0</v>
      </c>
      <c r="K94" s="45">
        <f>'9 Day California'!$J94*1.25</f>
        <v>0</v>
      </c>
      <c r="L94" s="74"/>
    </row>
    <row r="95" spans="1:12" ht="12.75" customHeight="1" x14ac:dyDescent="0.15">
      <c r="A95" s="12">
        <f t="shared" si="7"/>
        <v>6</v>
      </c>
      <c r="B95" s="12" t="s">
        <v>138</v>
      </c>
      <c r="C95" s="13">
        <v>0.83333333333333337</v>
      </c>
      <c r="D95" s="27"/>
      <c r="E95" s="69"/>
      <c r="F95" s="38"/>
      <c r="G95" s="79"/>
      <c r="H95" s="75"/>
      <c r="I95" s="84">
        <f>'9 Day California'!$H95*1.25</f>
        <v>0</v>
      </c>
      <c r="J95" s="47">
        <v>0</v>
      </c>
      <c r="K95" s="77">
        <f>'9 Day California'!$J95*1.25</f>
        <v>0</v>
      </c>
      <c r="L95" s="74"/>
    </row>
    <row r="96" spans="1:12" ht="12.75" customHeight="1" x14ac:dyDescent="0.15">
      <c r="A96" s="12">
        <f t="shared" si="7"/>
        <v>6</v>
      </c>
      <c r="B96" s="12" t="s">
        <v>138</v>
      </c>
      <c r="C96" s="13">
        <v>0.875</v>
      </c>
      <c r="D96" s="40" t="s">
        <v>103</v>
      </c>
      <c r="E96" s="14" t="s">
        <v>31</v>
      </c>
      <c r="F96" s="15" t="s">
        <v>44</v>
      </c>
      <c r="G96" s="14"/>
      <c r="H96" s="23">
        <v>100</v>
      </c>
      <c r="I96" s="39">
        <f>'9 Day California'!$H96*1.25</f>
        <v>125</v>
      </c>
      <c r="J96" s="47">
        <v>0</v>
      </c>
      <c r="K96" s="47">
        <f>'9 Day California'!$J96*1.25</f>
        <v>0</v>
      </c>
      <c r="L96" s="43" t="s">
        <v>104</v>
      </c>
    </row>
    <row r="97" spans="1:12" ht="12.75" customHeight="1" thickBot="1" x14ac:dyDescent="0.2">
      <c r="A97" s="17">
        <f t="shared" si="7"/>
        <v>6</v>
      </c>
      <c r="B97" s="17" t="s">
        <v>138</v>
      </c>
      <c r="C97" s="18">
        <v>0.91666666666666663</v>
      </c>
      <c r="D97" s="33" t="s">
        <v>163</v>
      </c>
      <c r="E97" s="34" t="s">
        <v>35</v>
      </c>
      <c r="F97" s="34"/>
      <c r="G97" s="34"/>
      <c r="H97" s="20">
        <v>100</v>
      </c>
      <c r="I97" s="39">
        <f>'9 Day California'!$H97*1.25</f>
        <v>125</v>
      </c>
      <c r="J97" s="20">
        <v>0</v>
      </c>
      <c r="K97" s="77">
        <f>'9 Day California'!$J97*1.25</f>
        <v>0</v>
      </c>
      <c r="L97" s="21"/>
    </row>
    <row r="98" spans="1:12" ht="14" thickTop="1" x14ac:dyDescent="0.15">
      <c r="A98" s="9">
        <f t="shared" ref="A98:A112" si="8">$A$8+6</f>
        <v>7</v>
      </c>
      <c r="B98" s="9" t="s">
        <v>139</v>
      </c>
      <c r="C98" s="10">
        <v>0.33333333333333331</v>
      </c>
      <c r="D98" s="28"/>
      <c r="E98" s="32"/>
      <c r="F98" s="32"/>
      <c r="G98" s="32"/>
      <c r="H98" s="44"/>
      <c r="I98" s="29">
        <f t="shared" ref="I98:I122" si="9">H98*1.25</f>
        <v>0</v>
      </c>
      <c r="J98" s="29">
        <v>0</v>
      </c>
      <c r="K98" s="29">
        <f>'9 Day California'!$J98*1.25</f>
        <v>0</v>
      </c>
      <c r="L98" s="11"/>
    </row>
    <row r="99" spans="1:12" ht="13" x14ac:dyDescent="0.15">
      <c r="A99" s="12">
        <f t="shared" si="8"/>
        <v>7</v>
      </c>
      <c r="B99" s="12" t="s">
        <v>139</v>
      </c>
      <c r="C99" s="13">
        <v>0.375</v>
      </c>
      <c r="D99" s="38"/>
      <c r="E99" s="46"/>
      <c r="F99" s="46"/>
      <c r="G99" s="46"/>
      <c r="H99" s="75"/>
      <c r="I99" s="47">
        <f t="shared" si="9"/>
        <v>0</v>
      </c>
      <c r="J99" s="45">
        <v>0</v>
      </c>
      <c r="K99" s="47">
        <f>'9 Day California'!$J99*1.25</f>
        <v>0</v>
      </c>
      <c r="L99" s="74"/>
    </row>
    <row r="100" spans="1:12" ht="13" x14ac:dyDescent="0.15">
      <c r="A100" s="12">
        <f t="shared" si="8"/>
        <v>7</v>
      </c>
      <c r="B100" s="12" t="s">
        <v>139</v>
      </c>
      <c r="C100" s="13">
        <v>0.41666666666666669</v>
      </c>
      <c r="D100" s="38" t="s">
        <v>105</v>
      </c>
      <c r="E100" s="46" t="s">
        <v>18</v>
      </c>
      <c r="F100" s="46" t="s">
        <v>106</v>
      </c>
      <c r="G100" s="46"/>
      <c r="H100" s="75">
        <v>15</v>
      </c>
      <c r="I100" s="47">
        <f t="shared" si="9"/>
        <v>18.75</v>
      </c>
      <c r="J100" s="47">
        <v>0</v>
      </c>
      <c r="K100" s="47">
        <f>'9 Day California'!$J100*1.25</f>
        <v>0</v>
      </c>
      <c r="L100" s="74"/>
    </row>
    <row r="101" spans="1:12" ht="13" x14ac:dyDescent="0.15">
      <c r="A101" s="12">
        <f t="shared" si="8"/>
        <v>7</v>
      </c>
      <c r="B101" s="12" t="s">
        <v>139</v>
      </c>
      <c r="C101" s="13">
        <v>0.45833333333333331</v>
      </c>
      <c r="D101" s="38" t="s">
        <v>164</v>
      </c>
      <c r="E101" s="46" t="s">
        <v>8</v>
      </c>
      <c r="F101" s="46" t="s">
        <v>107</v>
      </c>
      <c r="G101" s="38"/>
      <c r="H101" s="75">
        <f>124*2</f>
        <v>248</v>
      </c>
      <c r="I101" s="39">
        <f t="shared" si="9"/>
        <v>310</v>
      </c>
      <c r="J101" s="45">
        <v>0</v>
      </c>
      <c r="K101" s="39">
        <f>'9 Day California'!$J101*1.25</f>
        <v>0</v>
      </c>
      <c r="L101" s="74"/>
    </row>
    <row r="102" spans="1:12" ht="13" x14ac:dyDescent="0.15">
      <c r="A102" s="12">
        <f t="shared" si="8"/>
        <v>7</v>
      </c>
      <c r="B102" s="12" t="s">
        <v>139</v>
      </c>
      <c r="C102" s="13">
        <v>0.5</v>
      </c>
      <c r="D102" s="40"/>
      <c r="E102" s="38"/>
      <c r="F102" s="38"/>
      <c r="G102" s="26"/>
      <c r="H102" s="76"/>
      <c r="I102" s="45">
        <f t="shared" si="9"/>
        <v>0</v>
      </c>
      <c r="J102" s="47">
        <v>0</v>
      </c>
      <c r="K102" s="45">
        <f>'9 Day California'!$J102*1.25</f>
        <v>0</v>
      </c>
      <c r="L102" s="74"/>
    </row>
    <row r="103" spans="1:12" ht="13" x14ac:dyDescent="0.15">
      <c r="A103" s="12">
        <f t="shared" si="8"/>
        <v>7</v>
      </c>
      <c r="B103" s="12" t="s">
        <v>139</v>
      </c>
      <c r="C103" s="13">
        <v>0.54166666666666663</v>
      </c>
      <c r="D103" s="38" t="s">
        <v>108</v>
      </c>
      <c r="E103" s="38" t="s">
        <v>18</v>
      </c>
      <c r="F103" s="38"/>
      <c r="G103" s="26"/>
      <c r="H103" s="75">
        <v>30</v>
      </c>
      <c r="I103" s="45">
        <f t="shared" si="9"/>
        <v>37.5</v>
      </c>
      <c r="J103" s="47">
        <v>0</v>
      </c>
      <c r="K103" s="45">
        <f>'9 Day California'!$J103*1.25</f>
        <v>0</v>
      </c>
      <c r="L103" s="74"/>
    </row>
    <row r="104" spans="1:12" ht="13" x14ac:dyDescent="0.15">
      <c r="A104" s="12">
        <f t="shared" si="8"/>
        <v>7</v>
      </c>
      <c r="B104" s="12" t="s">
        <v>139</v>
      </c>
      <c r="C104" s="13">
        <v>0.58333333333333337</v>
      </c>
      <c r="D104" s="38"/>
      <c r="E104" s="38"/>
      <c r="F104" s="38"/>
      <c r="G104" s="26"/>
      <c r="H104" s="75"/>
      <c r="I104" s="45">
        <f t="shared" si="9"/>
        <v>0</v>
      </c>
      <c r="J104" s="47">
        <v>0</v>
      </c>
      <c r="K104" s="45">
        <f>'9 Day California'!$J104*1.25</f>
        <v>0</v>
      </c>
      <c r="L104" s="74"/>
    </row>
    <row r="105" spans="1:12" ht="13" x14ac:dyDescent="0.15">
      <c r="A105" s="12">
        <f t="shared" si="8"/>
        <v>7</v>
      </c>
      <c r="B105" s="12" t="s">
        <v>139</v>
      </c>
      <c r="C105" s="13">
        <v>0.625</v>
      </c>
      <c r="D105" s="26"/>
      <c r="E105" s="26"/>
      <c r="F105" s="26"/>
      <c r="G105" s="38"/>
      <c r="H105" s="75"/>
      <c r="I105" s="39">
        <f t="shared" si="9"/>
        <v>0</v>
      </c>
      <c r="J105" s="47">
        <v>0</v>
      </c>
      <c r="K105" s="39">
        <f>'9 Day California'!$J105*1.25</f>
        <v>0</v>
      </c>
      <c r="L105" s="74"/>
    </row>
    <row r="106" spans="1:12" ht="13" x14ac:dyDescent="0.15">
      <c r="A106" s="12">
        <f t="shared" si="8"/>
        <v>7</v>
      </c>
      <c r="B106" s="12" t="s">
        <v>139</v>
      </c>
      <c r="C106" s="13">
        <v>0.66666666666666663</v>
      </c>
      <c r="D106" s="41"/>
      <c r="E106" s="40"/>
      <c r="F106" s="26"/>
      <c r="G106" s="38"/>
      <c r="H106" s="75"/>
      <c r="I106" s="39">
        <f t="shared" si="9"/>
        <v>0</v>
      </c>
      <c r="J106" s="47">
        <v>0</v>
      </c>
      <c r="K106" s="39">
        <f>'9 Day California'!$J106*1.25</f>
        <v>0</v>
      </c>
      <c r="L106" s="74"/>
    </row>
    <row r="107" spans="1:12" ht="13" x14ac:dyDescent="0.15">
      <c r="A107" s="12">
        <f t="shared" si="8"/>
        <v>7</v>
      </c>
      <c r="B107" s="12" t="s">
        <v>139</v>
      </c>
      <c r="C107" s="13">
        <v>0.70833333333333337</v>
      </c>
      <c r="D107" s="38"/>
      <c r="E107" s="26"/>
      <c r="F107" s="26"/>
      <c r="G107" s="25"/>
      <c r="H107" s="75"/>
      <c r="I107" s="39">
        <f t="shared" si="9"/>
        <v>0</v>
      </c>
      <c r="J107" s="45"/>
      <c r="K107" s="39">
        <f>'9 Day California'!$J107*1.25</f>
        <v>0</v>
      </c>
      <c r="L107" s="74"/>
    </row>
    <row r="108" spans="1:12" ht="13" x14ac:dyDescent="0.15">
      <c r="A108" s="12">
        <f t="shared" si="8"/>
        <v>7</v>
      </c>
      <c r="B108" s="12" t="s">
        <v>139</v>
      </c>
      <c r="C108" s="13">
        <v>0.75</v>
      </c>
      <c r="D108" s="38"/>
      <c r="E108" s="26"/>
      <c r="F108" s="26"/>
      <c r="G108" s="25"/>
      <c r="H108" s="75"/>
      <c r="I108" s="39">
        <f t="shared" si="9"/>
        <v>0</v>
      </c>
      <c r="J108" s="47">
        <v>0</v>
      </c>
      <c r="K108" s="39">
        <f>'9 Day California'!$J108*1.25</f>
        <v>0</v>
      </c>
      <c r="L108" s="74"/>
    </row>
    <row r="109" spans="1:12" ht="13" x14ac:dyDescent="0.15">
      <c r="A109" s="12">
        <f t="shared" si="8"/>
        <v>7</v>
      </c>
      <c r="B109" s="12" t="s">
        <v>139</v>
      </c>
      <c r="C109" s="13">
        <v>0.79166666666666663</v>
      </c>
      <c r="D109" s="38" t="s">
        <v>109</v>
      </c>
      <c r="E109" s="26"/>
      <c r="F109" s="26"/>
      <c r="G109" s="25"/>
      <c r="H109" s="75">
        <v>0</v>
      </c>
      <c r="I109" s="45">
        <f t="shared" si="9"/>
        <v>0</v>
      </c>
      <c r="J109" s="45">
        <v>0</v>
      </c>
      <c r="K109" s="45">
        <f>'9 Day California'!$J109*1.25</f>
        <v>0</v>
      </c>
      <c r="L109" s="74"/>
    </row>
    <row r="110" spans="1:12" ht="13" x14ac:dyDescent="0.15">
      <c r="A110" s="12">
        <f t="shared" si="8"/>
        <v>7</v>
      </c>
      <c r="B110" s="12" t="s">
        <v>139</v>
      </c>
      <c r="C110" s="13">
        <v>0.83333333333333337</v>
      </c>
      <c r="D110" s="38" t="s">
        <v>110</v>
      </c>
      <c r="E110" s="38" t="s">
        <v>18</v>
      </c>
      <c r="F110" s="38" t="s">
        <v>82</v>
      </c>
      <c r="G110" s="25"/>
      <c r="H110" s="45">
        <v>40</v>
      </c>
      <c r="I110" s="77">
        <f t="shared" si="9"/>
        <v>50</v>
      </c>
      <c r="J110" s="47">
        <v>0</v>
      </c>
      <c r="K110" s="77">
        <f>'9 Day California'!$J110*1.25</f>
        <v>0</v>
      </c>
      <c r="L110" s="74"/>
    </row>
    <row r="111" spans="1:12" ht="13" x14ac:dyDescent="0.15">
      <c r="A111" s="12">
        <f t="shared" si="8"/>
        <v>7</v>
      </c>
      <c r="B111" s="12" t="s">
        <v>139</v>
      </c>
      <c r="C111" s="70">
        <v>0.875</v>
      </c>
      <c r="D111" s="14" t="s">
        <v>187</v>
      </c>
      <c r="E111" s="46" t="s">
        <v>31</v>
      </c>
      <c r="F111" s="46" t="s">
        <v>48</v>
      </c>
      <c r="G111" s="14"/>
      <c r="H111" s="23">
        <v>120</v>
      </c>
      <c r="I111" s="39">
        <f>'9 Day California'!$H111*1.25</f>
        <v>150</v>
      </c>
      <c r="J111" s="47">
        <v>0</v>
      </c>
      <c r="K111" s="47">
        <f>'9 Day California'!$J111*1.25</f>
        <v>0</v>
      </c>
      <c r="L111" s="74" t="s">
        <v>112</v>
      </c>
    </row>
    <row r="112" spans="1:12" ht="14" thickBot="1" x14ac:dyDescent="0.2">
      <c r="A112" s="17">
        <f t="shared" si="8"/>
        <v>7</v>
      </c>
      <c r="B112" s="17" t="s">
        <v>139</v>
      </c>
      <c r="C112" s="18">
        <v>0.91666666666666663</v>
      </c>
      <c r="D112" s="33" t="s">
        <v>163</v>
      </c>
      <c r="E112" s="34" t="s">
        <v>35</v>
      </c>
      <c r="F112" s="34"/>
      <c r="G112" s="34"/>
      <c r="H112" s="20">
        <v>40</v>
      </c>
      <c r="I112" s="19">
        <f>'9 Day California'!$H112*1.25</f>
        <v>50</v>
      </c>
      <c r="J112" s="20">
        <v>0</v>
      </c>
      <c r="K112" s="20">
        <f>'9 Day California'!$J112*1.25</f>
        <v>0</v>
      </c>
      <c r="L112" s="21"/>
    </row>
    <row r="113" spans="1:12" ht="14" thickTop="1" x14ac:dyDescent="0.15">
      <c r="A113" s="9">
        <v>8</v>
      </c>
      <c r="B113" s="9" t="s">
        <v>140</v>
      </c>
      <c r="C113" s="10">
        <v>0.33333333333333331</v>
      </c>
      <c r="D113" s="41" t="s">
        <v>113</v>
      </c>
      <c r="E113" s="28" t="s">
        <v>18</v>
      </c>
      <c r="F113" s="28" t="s">
        <v>58</v>
      </c>
      <c r="G113" s="28"/>
      <c r="H113" s="29">
        <v>15</v>
      </c>
      <c r="I113" s="29">
        <f>'9 Day California'!$H113*1.25</f>
        <v>18.75</v>
      </c>
      <c r="J113" s="29">
        <v>0</v>
      </c>
      <c r="K113" s="29">
        <f>'9 Day California'!$J113*1.25</f>
        <v>0</v>
      </c>
      <c r="L113" s="11"/>
    </row>
    <row r="114" spans="1:12" ht="13" x14ac:dyDescent="0.15">
      <c r="A114" s="12">
        <v>8</v>
      </c>
      <c r="B114" s="12" t="s">
        <v>140</v>
      </c>
      <c r="C114" s="13">
        <v>0.375</v>
      </c>
      <c r="D114" s="40"/>
      <c r="E114" s="67"/>
      <c r="F114" s="22"/>
      <c r="G114" s="22"/>
      <c r="H114" s="76"/>
      <c r="I114" s="47">
        <f>'9 Day California'!$H114*1.25</f>
        <v>0</v>
      </c>
      <c r="J114" s="45">
        <v>0</v>
      </c>
      <c r="K114" s="47">
        <f>'9 Day California'!$J114*1.25</f>
        <v>0</v>
      </c>
      <c r="L114" s="74"/>
    </row>
    <row r="115" spans="1:12" ht="13" x14ac:dyDescent="0.15">
      <c r="A115" s="12">
        <v>8</v>
      </c>
      <c r="B115" s="12" t="s">
        <v>140</v>
      </c>
      <c r="C115" s="13">
        <v>0.41666666666666669</v>
      </c>
      <c r="D115" s="38" t="s">
        <v>114</v>
      </c>
      <c r="E115" s="26" t="s">
        <v>8</v>
      </c>
      <c r="F115" s="26" t="s">
        <v>93</v>
      </c>
      <c r="G115" s="46"/>
      <c r="H115" s="39">
        <v>0</v>
      </c>
      <c r="I115" s="47">
        <f>'9 Day California'!$H115*1.25</f>
        <v>0</v>
      </c>
      <c r="J115" s="47">
        <v>0</v>
      </c>
      <c r="K115" s="47">
        <f>'9 Day California'!$J115*1.25</f>
        <v>0</v>
      </c>
      <c r="L115" s="74" t="s">
        <v>116</v>
      </c>
    </row>
    <row r="116" spans="1:12" ht="13" x14ac:dyDescent="0.15">
      <c r="A116" s="12">
        <v>8</v>
      </c>
      <c r="B116" s="12" t="s">
        <v>140</v>
      </c>
      <c r="C116" s="13">
        <v>0.45833333333333331</v>
      </c>
      <c r="D116" s="41"/>
      <c r="E116" s="26"/>
      <c r="F116" s="26"/>
      <c r="G116" s="26"/>
      <c r="H116" s="45"/>
      <c r="I116" s="39">
        <f>'9 Day California'!$H116*1.25</f>
        <v>0</v>
      </c>
      <c r="J116" s="45">
        <v>0</v>
      </c>
      <c r="K116" s="39">
        <f>'9 Day California'!$J116*1.25</f>
        <v>0</v>
      </c>
      <c r="L116" s="74"/>
    </row>
    <row r="117" spans="1:12" ht="13" x14ac:dyDescent="0.15">
      <c r="A117" s="12">
        <v>8</v>
      </c>
      <c r="B117" s="12" t="s">
        <v>140</v>
      </c>
      <c r="C117" s="13">
        <v>0.5</v>
      </c>
      <c r="D117" s="41" t="s">
        <v>117</v>
      </c>
      <c r="E117" s="26" t="s">
        <v>18</v>
      </c>
      <c r="F117" s="26" t="s">
        <v>38</v>
      </c>
      <c r="G117" s="26"/>
      <c r="H117" s="45">
        <v>30</v>
      </c>
      <c r="I117" s="39">
        <f>'9 Day California'!$H117*1.25</f>
        <v>37.5</v>
      </c>
      <c r="J117" s="47">
        <v>0</v>
      </c>
      <c r="K117" s="39">
        <f>'9 Day California'!$J117*1.25</f>
        <v>0</v>
      </c>
      <c r="L117" s="74"/>
    </row>
    <row r="118" spans="1:12" ht="13" x14ac:dyDescent="0.15">
      <c r="A118" s="12">
        <v>8</v>
      </c>
      <c r="B118" s="12" t="s">
        <v>140</v>
      </c>
      <c r="C118" s="13">
        <v>0.54166666666666663</v>
      </c>
      <c r="D118" s="41"/>
      <c r="E118" s="40"/>
      <c r="F118" s="26"/>
      <c r="G118" s="26"/>
      <c r="H118" s="45"/>
      <c r="I118" s="47">
        <f>'9 Day California'!$H118*1.25</f>
        <v>0</v>
      </c>
      <c r="J118" s="47">
        <v>0</v>
      </c>
      <c r="K118" s="47">
        <f>'9 Day California'!$J118*1.25</f>
        <v>0</v>
      </c>
      <c r="L118" s="74"/>
    </row>
    <row r="119" spans="1:12" ht="13" x14ac:dyDescent="0.15">
      <c r="A119" s="12">
        <v>8</v>
      </c>
      <c r="B119" s="12" t="s">
        <v>140</v>
      </c>
      <c r="C119" s="13">
        <v>0.58333333333333337</v>
      </c>
      <c r="D119" s="26" t="s">
        <v>118</v>
      </c>
      <c r="E119" s="38" t="s">
        <v>8</v>
      </c>
      <c r="F119" s="38" t="s">
        <v>100</v>
      </c>
      <c r="G119" s="26"/>
      <c r="H119" s="45">
        <v>0</v>
      </c>
      <c r="I119" s="47">
        <f>'9 Day California'!$H119*1.25</f>
        <v>0</v>
      </c>
      <c r="J119" s="47">
        <v>0</v>
      </c>
      <c r="K119" s="47">
        <f>'9 Day California'!$J119*1.25</f>
        <v>0</v>
      </c>
      <c r="L119" s="74"/>
    </row>
    <row r="120" spans="1:12" ht="13" x14ac:dyDescent="0.15">
      <c r="A120" s="12">
        <v>8</v>
      </c>
      <c r="B120" s="12" t="s">
        <v>140</v>
      </c>
      <c r="C120" s="13">
        <v>0.625</v>
      </c>
      <c r="D120" s="37" t="s">
        <v>119</v>
      </c>
      <c r="E120" s="38" t="s">
        <v>8</v>
      </c>
      <c r="F120" s="38" t="s">
        <v>120</v>
      </c>
      <c r="G120" s="26"/>
      <c r="H120" s="39">
        <v>0</v>
      </c>
      <c r="I120" s="39">
        <f>'9 Day California'!$H120*1.25</f>
        <v>0</v>
      </c>
      <c r="J120" s="47">
        <v>0</v>
      </c>
      <c r="K120" s="39">
        <f>'9 Day California'!$J120*1.25</f>
        <v>0</v>
      </c>
      <c r="L120" s="74"/>
    </row>
    <row r="121" spans="1:12" ht="13" x14ac:dyDescent="0.15">
      <c r="A121" s="12">
        <v>8</v>
      </c>
      <c r="B121" s="12" t="s">
        <v>140</v>
      </c>
      <c r="C121" s="13">
        <v>0.66666666666666663</v>
      </c>
      <c r="D121" s="41" t="s">
        <v>165</v>
      </c>
      <c r="E121" s="40" t="s">
        <v>18</v>
      </c>
      <c r="F121" s="26" t="s">
        <v>58</v>
      </c>
      <c r="G121" s="38"/>
      <c r="H121" s="39">
        <v>20</v>
      </c>
      <c r="I121" s="39">
        <f>'9 Day California'!$H121*1.25</f>
        <v>25</v>
      </c>
      <c r="J121" s="47">
        <v>0</v>
      </c>
      <c r="K121" s="39">
        <f>'9 Day California'!$J121*1.25</f>
        <v>0</v>
      </c>
      <c r="L121" s="74"/>
    </row>
    <row r="122" spans="1:12" ht="13" x14ac:dyDescent="0.15">
      <c r="A122" s="12">
        <v>8</v>
      </c>
      <c r="B122" s="12" t="s">
        <v>140</v>
      </c>
      <c r="C122" s="13">
        <v>0.70833333333333337</v>
      </c>
      <c r="D122" s="41" t="s">
        <v>121</v>
      </c>
      <c r="E122" s="40" t="s">
        <v>8</v>
      </c>
      <c r="F122" s="26" t="s">
        <v>141</v>
      </c>
      <c r="G122" s="26"/>
      <c r="H122" s="45"/>
      <c r="I122" s="39">
        <f>'9 Day California'!$H122*1.25</f>
        <v>0</v>
      </c>
      <c r="J122" s="45"/>
      <c r="K122" s="39">
        <f>'9 Day California'!$J122*1.25</f>
        <v>0</v>
      </c>
      <c r="L122" s="74"/>
    </row>
    <row r="123" spans="1:12" ht="26" x14ac:dyDescent="0.15">
      <c r="A123" s="12">
        <v>8</v>
      </c>
      <c r="B123" s="12" t="s">
        <v>140</v>
      </c>
      <c r="C123" s="13">
        <v>0.75</v>
      </c>
      <c r="D123" s="42" t="s">
        <v>124</v>
      </c>
      <c r="E123" s="26" t="s">
        <v>8</v>
      </c>
      <c r="F123" s="26" t="s">
        <v>41</v>
      </c>
      <c r="G123" s="38"/>
      <c r="H123" s="39">
        <v>15</v>
      </c>
      <c r="I123" s="39">
        <f>'9 Day California'!$H123*1.25</f>
        <v>18.75</v>
      </c>
      <c r="J123" s="47">
        <v>0</v>
      </c>
      <c r="K123" s="39">
        <f>'9 Day California'!$J123*1.25</f>
        <v>0</v>
      </c>
      <c r="L123" s="74"/>
    </row>
    <row r="124" spans="1:12" ht="13" x14ac:dyDescent="0.15">
      <c r="A124" s="12">
        <v>8</v>
      </c>
      <c r="B124" s="12" t="s">
        <v>140</v>
      </c>
      <c r="C124" s="13">
        <v>0.79166666666666663</v>
      </c>
      <c r="D124" s="42" t="s">
        <v>122</v>
      </c>
      <c r="E124" s="38" t="s">
        <v>18</v>
      </c>
      <c r="F124" s="25" t="s">
        <v>188</v>
      </c>
      <c r="G124" s="26"/>
      <c r="H124" s="45">
        <v>20</v>
      </c>
      <c r="I124" s="39">
        <f>'9 Day California'!$H124*1.25</f>
        <v>25</v>
      </c>
      <c r="J124" s="45">
        <v>0</v>
      </c>
      <c r="K124" s="39">
        <f>'9 Day California'!$J124*1.25</f>
        <v>0</v>
      </c>
      <c r="L124" s="74" t="s">
        <v>116</v>
      </c>
    </row>
    <row r="125" spans="1:12" ht="13" x14ac:dyDescent="0.15">
      <c r="A125" s="12">
        <v>8</v>
      </c>
      <c r="B125" s="12" t="s">
        <v>140</v>
      </c>
      <c r="C125" s="13">
        <v>0.83333333333333337</v>
      </c>
      <c r="D125" s="42"/>
      <c r="E125" s="38"/>
      <c r="F125" s="25"/>
      <c r="G125" s="26"/>
      <c r="H125" s="45"/>
      <c r="I125" s="77">
        <f>'9 Day California'!$H125*1.25</f>
        <v>0</v>
      </c>
      <c r="J125" s="47">
        <v>0</v>
      </c>
      <c r="K125" s="77">
        <f>'9 Day California'!$J125*1.25</f>
        <v>0</v>
      </c>
      <c r="L125" s="74"/>
    </row>
    <row r="126" spans="1:12" ht="13" x14ac:dyDescent="0.15">
      <c r="A126" s="12">
        <v>8</v>
      </c>
      <c r="B126" s="12" t="s">
        <v>140</v>
      </c>
      <c r="C126" s="13">
        <v>0.875</v>
      </c>
      <c r="D126" s="80" t="s">
        <v>111</v>
      </c>
      <c r="E126" s="71" t="s">
        <v>31</v>
      </c>
      <c r="F126" s="71" t="s">
        <v>189</v>
      </c>
      <c r="G126" s="71"/>
      <c r="H126" s="47">
        <v>120</v>
      </c>
      <c r="I126" s="78">
        <f>'9 Day California'!$H126*1.25</f>
        <v>150</v>
      </c>
      <c r="J126" s="47">
        <v>0</v>
      </c>
      <c r="K126" s="78">
        <f>'9 Day California'!$J126*1.25</f>
        <v>0</v>
      </c>
      <c r="L126" s="43" t="s">
        <v>125</v>
      </c>
    </row>
    <row r="127" spans="1:12" ht="14" thickBot="1" x14ac:dyDescent="0.2">
      <c r="A127" s="17">
        <v>8</v>
      </c>
      <c r="B127" s="17" t="s">
        <v>140</v>
      </c>
      <c r="C127" s="18">
        <v>0.91666666666666663</v>
      </c>
      <c r="D127" s="33" t="s">
        <v>163</v>
      </c>
      <c r="E127" s="34" t="s">
        <v>35</v>
      </c>
      <c r="F127" s="34"/>
      <c r="G127" s="71"/>
      <c r="H127" s="45">
        <v>60</v>
      </c>
      <c r="I127" s="19">
        <f>'9 Day California'!$H127*1.25</f>
        <v>75</v>
      </c>
      <c r="J127" s="20">
        <v>0</v>
      </c>
      <c r="K127" s="20">
        <f>'9 Day California'!$J127*1.25</f>
        <v>0</v>
      </c>
      <c r="L127" s="21"/>
    </row>
    <row r="128" spans="1:12" ht="14" thickTop="1" x14ac:dyDescent="0.15">
      <c r="A128" s="9">
        <v>9</v>
      </c>
      <c r="B128" s="9" t="s">
        <v>142</v>
      </c>
      <c r="C128" s="10">
        <v>0.33333333333333331</v>
      </c>
      <c r="D128" s="41" t="s">
        <v>159</v>
      </c>
      <c r="E128" s="28" t="s">
        <v>35</v>
      </c>
      <c r="F128" s="28"/>
      <c r="G128" s="28"/>
      <c r="H128" s="29">
        <v>80</v>
      </c>
      <c r="I128" s="29">
        <f>'9 Day California'!$H128*1.25</f>
        <v>100</v>
      </c>
      <c r="J128" s="29">
        <v>0</v>
      </c>
      <c r="K128" s="29">
        <f>'9 Day California'!$J128*1.25</f>
        <v>0</v>
      </c>
      <c r="L128" s="11"/>
    </row>
    <row r="129" spans="1:12" ht="12.75" customHeight="1" x14ac:dyDescent="0.15">
      <c r="A129" s="12">
        <v>9</v>
      </c>
      <c r="B129" s="12" t="s">
        <v>142</v>
      </c>
      <c r="C129" s="13">
        <v>0.375</v>
      </c>
      <c r="D129" s="40"/>
      <c r="E129" s="67"/>
      <c r="F129" s="22"/>
      <c r="G129" s="22"/>
      <c r="H129" s="76">
        <v>0</v>
      </c>
      <c r="I129" s="47">
        <f>'9 Day California'!$H129*1.25</f>
        <v>0</v>
      </c>
      <c r="J129" s="45">
        <v>0</v>
      </c>
      <c r="K129" s="47">
        <f>'9 Day California'!$J129*1.25</f>
        <v>0</v>
      </c>
      <c r="L129" s="74"/>
    </row>
    <row r="130" spans="1:12" ht="15.75" customHeight="1" x14ac:dyDescent="0.15">
      <c r="A130" s="12">
        <v>9</v>
      </c>
      <c r="B130" s="12" t="s">
        <v>142</v>
      </c>
      <c r="C130" s="13">
        <v>0.41666666666666669</v>
      </c>
      <c r="D130" s="38" t="s">
        <v>160</v>
      </c>
      <c r="E130" s="26" t="s">
        <v>17</v>
      </c>
      <c r="F130" s="26" t="s">
        <v>123</v>
      </c>
      <c r="G130" s="46"/>
      <c r="H130" s="76">
        <v>0</v>
      </c>
      <c r="I130" s="47">
        <f>'9 Day California'!$H130*1.25</f>
        <v>0</v>
      </c>
      <c r="J130" s="45">
        <v>0</v>
      </c>
      <c r="K130" s="47">
        <f>'9 Day California'!$J130*1.25</f>
        <v>0</v>
      </c>
      <c r="L130" s="74"/>
    </row>
    <row r="131" spans="1:12" ht="15.75" customHeight="1" x14ac:dyDescent="0.15">
      <c r="A131" s="12">
        <v>9</v>
      </c>
      <c r="B131" s="12" t="s">
        <v>142</v>
      </c>
      <c r="C131" s="13">
        <v>0.45833333333333331</v>
      </c>
      <c r="D131" s="41"/>
      <c r="E131" s="26"/>
      <c r="F131" s="26"/>
      <c r="G131" s="26"/>
      <c r="H131" s="76">
        <v>0</v>
      </c>
      <c r="I131" s="47">
        <f>'9 Day California'!$H131*1.25</f>
        <v>0</v>
      </c>
      <c r="J131" s="45">
        <v>0</v>
      </c>
      <c r="K131" s="47">
        <f>'9 Day California'!$J131*1.25</f>
        <v>0</v>
      </c>
      <c r="L131" s="74"/>
    </row>
    <row r="132" spans="1:12" ht="15.75" customHeight="1" x14ac:dyDescent="0.15">
      <c r="A132" s="12">
        <v>9</v>
      </c>
      <c r="B132" s="12" t="s">
        <v>142</v>
      </c>
      <c r="C132" s="13">
        <v>0.5</v>
      </c>
      <c r="D132" s="41"/>
      <c r="E132" s="26"/>
      <c r="F132" s="26"/>
      <c r="G132" s="26"/>
      <c r="H132" s="76">
        <v>0</v>
      </c>
      <c r="I132" s="47">
        <f>'9 Day California'!$H132*1.25</f>
        <v>0</v>
      </c>
      <c r="J132" s="45">
        <v>0</v>
      </c>
      <c r="K132" s="47">
        <f>'9 Day California'!$J132*1.25</f>
        <v>0</v>
      </c>
      <c r="L132" s="74"/>
    </row>
    <row r="133" spans="1:12" ht="15.75" customHeight="1" x14ac:dyDescent="0.15">
      <c r="A133" s="12">
        <v>9</v>
      </c>
      <c r="B133" s="12" t="s">
        <v>142</v>
      </c>
      <c r="C133" s="13">
        <v>0.54166666666666663</v>
      </c>
      <c r="D133" s="38"/>
      <c r="E133" s="38"/>
      <c r="F133" s="38"/>
      <c r="G133" s="26"/>
      <c r="H133" s="76">
        <v>0</v>
      </c>
      <c r="I133" s="47">
        <f>'9 Day California'!$H133*1.25</f>
        <v>0</v>
      </c>
      <c r="J133" s="45">
        <v>0</v>
      </c>
      <c r="K133" s="47">
        <f>'9 Day California'!$J133*1.25</f>
        <v>0</v>
      </c>
      <c r="L133" s="74"/>
    </row>
    <row r="134" spans="1:12" ht="15.75" customHeight="1" x14ac:dyDescent="0.15">
      <c r="A134" s="12">
        <v>9</v>
      </c>
      <c r="B134" s="12" t="s">
        <v>142</v>
      </c>
      <c r="C134" s="13">
        <v>0.58333333333333337</v>
      </c>
      <c r="D134" s="26"/>
      <c r="E134" s="38"/>
      <c r="F134" s="38"/>
      <c r="G134" s="26"/>
      <c r="H134" s="76">
        <v>0</v>
      </c>
      <c r="I134" s="47">
        <f>'9 Day California'!$H134*1.25</f>
        <v>0</v>
      </c>
      <c r="J134" s="45">
        <v>0</v>
      </c>
      <c r="K134" s="47">
        <f>'9 Day California'!$J134*1.25</f>
        <v>0</v>
      </c>
      <c r="L134" s="74"/>
    </row>
    <row r="135" spans="1:12" ht="15.75" customHeight="1" x14ac:dyDescent="0.15">
      <c r="A135" s="12">
        <v>9</v>
      </c>
      <c r="B135" s="12" t="s">
        <v>142</v>
      </c>
      <c r="C135" s="13">
        <v>0.625</v>
      </c>
      <c r="D135" s="37"/>
      <c r="E135" s="38"/>
      <c r="F135" s="38"/>
      <c r="G135" s="26"/>
      <c r="H135" s="76">
        <v>0</v>
      </c>
      <c r="I135" s="47">
        <f>'9 Day California'!$H135*1.25</f>
        <v>0</v>
      </c>
      <c r="J135" s="45">
        <v>0</v>
      </c>
      <c r="K135" s="47">
        <f>'9 Day California'!$J135*1.25</f>
        <v>0</v>
      </c>
      <c r="L135" s="74"/>
    </row>
    <row r="136" spans="1:12" ht="15.75" customHeight="1" x14ac:dyDescent="0.15">
      <c r="A136" s="12">
        <v>9</v>
      </c>
      <c r="B136" s="12" t="s">
        <v>142</v>
      </c>
      <c r="C136" s="13">
        <v>0.66666666666666663</v>
      </c>
      <c r="D136" s="41"/>
      <c r="E136" s="40"/>
      <c r="F136" s="26"/>
      <c r="G136" s="38"/>
      <c r="H136" s="76">
        <v>0</v>
      </c>
      <c r="I136" s="47">
        <f>'9 Day California'!$H136*1.25</f>
        <v>0</v>
      </c>
      <c r="J136" s="45">
        <v>0</v>
      </c>
      <c r="K136" s="47">
        <f>'9 Day California'!$J136*1.25</f>
        <v>0</v>
      </c>
      <c r="L136" s="74"/>
    </row>
    <row r="137" spans="1:12" ht="15.75" customHeight="1" x14ac:dyDescent="0.15">
      <c r="A137" s="12">
        <v>9</v>
      </c>
      <c r="B137" s="12" t="s">
        <v>142</v>
      </c>
      <c r="C137" s="13">
        <v>0.70833333333333337</v>
      </c>
      <c r="D137" s="41"/>
      <c r="E137" s="40"/>
      <c r="F137" s="26"/>
      <c r="G137" s="38"/>
      <c r="H137" s="76">
        <v>0</v>
      </c>
      <c r="I137" s="47">
        <f>'9 Day California'!$H137*1.25</f>
        <v>0</v>
      </c>
      <c r="J137" s="45">
        <v>0</v>
      </c>
      <c r="K137" s="47">
        <f>'9 Day California'!$J137*1.25</f>
        <v>0</v>
      </c>
      <c r="L137" s="74"/>
    </row>
    <row r="138" spans="1:12" ht="15.75" customHeight="1" x14ac:dyDescent="0.15">
      <c r="A138" s="12">
        <v>9</v>
      </c>
      <c r="B138" s="12" t="s">
        <v>142</v>
      </c>
      <c r="C138" s="13">
        <v>0.75</v>
      </c>
      <c r="D138" s="42"/>
      <c r="E138" s="38"/>
      <c r="F138" s="25"/>
      <c r="G138" s="26"/>
      <c r="H138" s="76">
        <v>0</v>
      </c>
      <c r="I138" s="47">
        <f>'9 Day California'!$H138*1.25</f>
        <v>0</v>
      </c>
      <c r="J138" s="45">
        <v>0</v>
      </c>
      <c r="K138" s="47">
        <f>'9 Day California'!$J138*1.25</f>
        <v>0</v>
      </c>
      <c r="L138" s="74"/>
    </row>
    <row r="139" spans="1:12" ht="15.75" customHeight="1" x14ac:dyDescent="0.15">
      <c r="A139" s="12">
        <v>9</v>
      </c>
      <c r="B139" s="12" t="s">
        <v>142</v>
      </c>
      <c r="C139" s="13">
        <v>0.79166666666666663</v>
      </c>
      <c r="D139" s="42"/>
      <c r="E139" s="26"/>
      <c r="F139" s="26"/>
      <c r="G139" s="38"/>
      <c r="H139" s="76">
        <v>0</v>
      </c>
      <c r="I139" s="47">
        <f>'9 Day California'!$H139*1.25</f>
        <v>0</v>
      </c>
      <c r="J139" s="45">
        <v>0</v>
      </c>
      <c r="K139" s="47">
        <f>'9 Day California'!$J139*1.25</f>
        <v>0</v>
      </c>
      <c r="L139" s="74"/>
    </row>
    <row r="140" spans="1:12" ht="15.75" customHeight="1" x14ac:dyDescent="0.15">
      <c r="A140" s="12">
        <v>9</v>
      </c>
      <c r="B140" s="12" t="s">
        <v>142</v>
      </c>
      <c r="C140" s="13">
        <v>0.83333333333333337</v>
      </c>
      <c r="D140" s="42"/>
      <c r="E140" s="38"/>
      <c r="F140" s="25"/>
      <c r="G140" s="25"/>
      <c r="H140" s="76">
        <v>0</v>
      </c>
      <c r="I140" s="47">
        <f>'9 Day California'!$H140*1.25</f>
        <v>0</v>
      </c>
      <c r="J140" s="45">
        <v>0</v>
      </c>
      <c r="K140" s="47">
        <f>'9 Day California'!$J140*1.25</f>
        <v>0</v>
      </c>
      <c r="L140" s="74"/>
    </row>
    <row r="141" spans="1:12" ht="15.75" customHeight="1" x14ac:dyDescent="0.15">
      <c r="A141" s="12">
        <v>9</v>
      </c>
      <c r="B141" s="12" t="s">
        <v>142</v>
      </c>
      <c r="C141" s="13">
        <v>0.875</v>
      </c>
      <c r="D141" s="80"/>
      <c r="E141" s="71"/>
      <c r="F141" s="71"/>
      <c r="G141" s="71"/>
      <c r="H141" s="76">
        <v>0</v>
      </c>
      <c r="I141" s="47">
        <f>'9 Day California'!$H141*1.25</f>
        <v>0</v>
      </c>
      <c r="J141" s="45">
        <v>0</v>
      </c>
      <c r="K141" s="47">
        <f>'9 Day California'!$J141*1.25</f>
        <v>0</v>
      </c>
      <c r="L141" s="43"/>
    </row>
    <row r="142" spans="1:12" ht="15.75" customHeight="1" thickBot="1" x14ac:dyDescent="0.2">
      <c r="A142" s="17">
        <v>9</v>
      </c>
      <c r="B142" s="12" t="s">
        <v>142</v>
      </c>
      <c r="C142" s="18">
        <v>0.91666666666666663</v>
      </c>
      <c r="D142" s="33"/>
      <c r="E142" s="34"/>
      <c r="F142" s="34"/>
      <c r="G142" s="71"/>
      <c r="H142" s="76">
        <v>0</v>
      </c>
      <c r="I142" s="47">
        <f>'9 Day California'!$H142*1.25</f>
        <v>0</v>
      </c>
      <c r="J142" s="45">
        <v>0</v>
      </c>
      <c r="K142" s="47">
        <f>'9 Day California'!$J142*1.25</f>
        <v>0</v>
      </c>
      <c r="L142" s="21"/>
    </row>
    <row r="143" spans="1:12" ht="15.75" customHeight="1" thickTop="1" x14ac:dyDescent="0.15">
      <c r="A143" s="9" t="s">
        <v>132</v>
      </c>
      <c r="B143" s="9"/>
      <c r="C143" s="87"/>
      <c r="D143" s="88"/>
      <c r="E143" s="89"/>
      <c r="F143" s="89"/>
      <c r="G143" s="89"/>
      <c r="H143" s="90">
        <f>SUM(H8:H127)</f>
        <v>3645</v>
      </c>
      <c r="I143" s="91">
        <f>'9 Day California'!$H143*1.25</f>
        <v>4556.25</v>
      </c>
      <c r="J143" s="90">
        <f>SUM(J8:J127)</f>
        <v>0</v>
      </c>
      <c r="K143" s="90">
        <f>'9 Day California'!$J143*1.25</f>
        <v>0</v>
      </c>
      <c r="L143" s="92"/>
    </row>
    <row r="144" spans="1:12" ht="15.75" customHeight="1" x14ac:dyDescent="0.15">
      <c r="L144" s="35"/>
    </row>
    <row r="145" spans="2:2" ht="15.75" customHeight="1" x14ac:dyDescent="0.15">
      <c r="B145" s="8"/>
    </row>
    <row r="146" spans="2:2" ht="15.75" customHeight="1" x14ac:dyDescent="0.15"/>
    <row r="147" spans="2:2" ht="15.75" customHeight="1" x14ac:dyDescent="0.15"/>
    <row r="148" spans="2:2" ht="15.75" customHeight="1" x14ac:dyDescent="0.15"/>
    <row r="149" spans="2:2" ht="15.75" customHeight="1" x14ac:dyDescent="0.15"/>
    <row r="150" spans="2:2" ht="15.75" customHeight="1" x14ac:dyDescent="0.15"/>
    <row r="151" spans="2:2" ht="15.75" customHeight="1" x14ac:dyDescent="0.15"/>
    <row r="152" spans="2:2" ht="15.75" customHeight="1" x14ac:dyDescent="0.15"/>
    <row r="153" spans="2:2" ht="15.75" customHeight="1" x14ac:dyDescent="0.15"/>
    <row r="154" spans="2:2" ht="15.75" customHeight="1" x14ac:dyDescent="0.15"/>
    <row r="155" spans="2:2" ht="15.75" customHeight="1" x14ac:dyDescent="0.15"/>
    <row r="156" spans="2:2" ht="15.75" customHeight="1" x14ac:dyDescent="0.15"/>
    <row r="157" spans="2:2" ht="15.75" customHeight="1" x14ac:dyDescent="0.15"/>
    <row r="158" spans="2:2" ht="15.75" customHeight="1" x14ac:dyDescent="0.15"/>
    <row r="159" spans="2:2" ht="15.75" customHeight="1" x14ac:dyDescent="0.15"/>
    <row r="160" spans="2:2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</sheetData>
  <dataValidations count="1">
    <dataValidation type="list" allowBlank="1" showErrorMessage="1" sqref="E8 E18:E25 E33:E69 E27:E31 E10:E16 E71:E143">
      <formula1>"Travel,Accomodation,Food,Activity,Car"</formula1>
    </dataValidation>
  </dataValidations>
  <hyperlinks>
    <hyperlink ref="L11" r:id="rId1"/>
  </hyperlinks>
  <pageMargins left="0.7" right="0.7" top="0.75" bottom="0.75" header="0" footer="0"/>
  <pageSetup orientation="landscape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2:H13"/>
  <sheetViews>
    <sheetView showGridLines="0" workbookViewId="0">
      <selection activeCell="D6" sqref="D6"/>
    </sheetView>
  </sheetViews>
  <sheetFormatPr baseColWidth="10" defaultColWidth="14.5" defaultRowHeight="15" customHeight="1" x14ac:dyDescent="0.15"/>
  <cols>
    <col min="2" max="2" width="16.33203125" customWidth="1"/>
    <col min="3" max="3" width="25.83203125" customWidth="1"/>
    <col min="4" max="4" width="24.83203125" customWidth="1"/>
    <col min="5" max="5" width="18.83203125" customWidth="1"/>
    <col min="7" max="7" width="25.83203125" customWidth="1"/>
    <col min="8" max="8" width="22" customWidth="1"/>
    <col min="9" max="9" width="29.33203125" customWidth="1"/>
  </cols>
  <sheetData>
    <row r="2" spans="1:8" ht="15" customHeight="1" x14ac:dyDescent="0.15">
      <c r="A2" s="63" t="s">
        <v>143</v>
      </c>
      <c r="B2" s="48"/>
      <c r="C2" s="49" t="s">
        <v>149</v>
      </c>
      <c r="D2" s="50"/>
      <c r="F2" s="48"/>
      <c r="G2" s="49" t="s">
        <v>149</v>
      </c>
      <c r="H2" s="50"/>
    </row>
    <row r="3" spans="1:8" ht="15" customHeight="1" x14ac:dyDescent="0.15">
      <c r="A3" s="64"/>
      <c r="B3" s="49" t="s">
        <v>9</v>
      </c>
      <c r="C3" s="48" t="s">
        <v>144</v>
      </c>
      <c r="D3" s="51" t="s">
        <v>145</v>
      </c>
      <c r="F3" s="49" t="s">
        <v>5</v>
      </c>
      <c r="G3" s="48" t="s">
        <v>146</v>
      </c>
      <c r="H3" s="51" t="s">
        <v>147</v>
      </c>
    </row>
    <row r="4" spans="1:8" ht="15" customHeight="1" x14ac:dyDescent="0.15">
      <c r="A4" s="64"/>
      <c r="B4" s="48" t="s">
        <v>31</v>
      </c>
      <c r="C4" s="52">
        <v>1100</v>
      </c>
      <c r="D4" s="53">
        <v>0</v>
      </c>
      <c r="F4" s="60">
        <v>1</v>
      </c>
      <c r="G4" s="52">
        <v>1112.5</v>
      </c>
      <c r="H4" s="53">
        <v>0</v>
      </c>
    </row>
    <row r="5" spans="1:8" ht="15" customHeight="1" x14ac:dyDescent="0.15">
      <c r="A5" s="64"/>
      <c r="B5" s="54" t="s">
        <v>8</v>
      </c>
      <c r="C5" s="55">
        <v>772.5</v>
      </c>
      <c r="D5" s="56">
        <v>0</v>
      </c>
      <c r="F5" s="61">
        <v>2</v>
      </c>
      <c r="G5" s="55">
        <v>325</v>
      </c>
      <c r="H5" s="56">
        <v>0</v>
      </c>
    </row>
    <row r="6" spans="1:8" ht="15" customHeight="1" x14ac:dyDescent="0.15">
      <c r="A6" s="64"/>
      <c r="B6" s="54" t="s">
        <v>35</v>
      </c>
      <c r="C6" s="55">
        <v>400</v>
      </c>
      <c r="D6" s="56">
        <v>0</v>
      </c>
      <c r="F6" s="61">
        <v>3</v>
      </c>
      <c r="G6" s="55">
        <v>837.5</v>
      </c>
      <c r="H6" s="56">
        <v>0</v>
      </c>
    </row>
    <row r="7" spans="1:8" ht="15" customHeight="1" x14ac:dyDescent="0.15">
      <c r="A7" s="64"/>
      <c r="B7" s="54" t="s">
        <v>18</v>
      </c>
      <c r="C7" s="55">
        <v>906.25</v>
      </c>
      <c r="D7" s="56">
        <v>0</v>
      </c>
      <c r="F7" s="61">
        <v>4</v>
      </c>
      <c r="G7" s="55">
        <v>456.25</v>
      </c>
      <c r="H7" s="56">
        <v>0</v>
      </c>
    </row>
    <row r="8" spans="1:8" ht="15" customHeight="1" x14ac:dyDescent="0.15">
      <c r="A8" s="64"/>
      <c r="B8" s="54" t="s">
        <v>17</v>
      </c>
      <c r="C8" s="55">
        <v>140</v>
      </c>
      <c r="D8" s="56">
        <v>0</v>
      </c>
      <c r="F8" s="61">
        <v>5</v>
      </c>
      <c r="G8" s="55">
        <v>362.5</v>
      </c>
      <c r="H8" s="56">
        <v>0</v>
      </c>
    </row>
    <row r="9" spans="1:8" ht="15" customHeight="1" x14ac:dyDescent="0.15">
      <c r="A9" s="64"/>
      <c r="B9" s="54" t="s">
        <v>150</v>
      </c>
      <c r="C9" s="55">
        <v>1337.5</v>
      </c>
      <c r="D9" s="56">
        <v>0</v>
      </c>
      <c r="F9" s="61">
        <v>6</v>
      </c>
      <c r="G9" s="55">
        <v>496.25</v>
      </c>
      <c r="H9" s="56">
        <v>0</v>
      </c>
    </row>
    <row r="10" spans="1:8" ht="15" customHeight="1" x14ac:dyDescent="0.15">
      <c r="A10" s="65"/>
      <c r="B10" s="57" t="s">
        <v>148</v>
      </c>
      <c r="C10" s="58">
        <v>4656.25</v>
      </c>
      <c r="D10" s="59">
        <v>0</v>
      </c>
      <c r="F10" s="61">
        <v>7</v>
      </c>
      <c r="G10" s="55">
        <v>616.25</v>
      </c>
      <c r="H10" s="56">
        <v>0</v>
      </c>
    </row>
    <row r="11" spans="1:8" ht="15" customHeight="1" x14ac:dyDescent="0.15">
      <c r="F11" s="61">
        <v>8</v>
      </c>
      <c r="G11" s="55">
        <v>350</v>
      </c>
      <c r="H11" s="56">
        <v>0</v>
      </c>
    </row>
    <row r="12" spans="1:8" ht="15" customHeight="1" x14ac:dyDescent="0.15">
      <c r="F12" s="61">
        <v>9</v>
      </c>
      <c r="G12" s="55">
        <v>100</v>
      </c>
      <c r="H12" s="56">
        <v>0</v>
      </c>
    </row>
    <row r="13" spans="1:8" ht="15" customHeight="1" x14ac:dyDescent="0.15">
      <c r="F13" s="62" t="s">
        <v>148</v>
      </c>
      <c r="G13" s="58">
        <v>4656.25</v>
      </c>
      <c r="H13" s="59">
        <v>0</v>
      </c>
    </row>
  </sheetData>
  <mergeCells count="1">
    <mergeCell ref="A2:A1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9 Day California</vt:lpstr>
      <vt:lpstr>Pivot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Gilbert</dc:creator>
  <cp:lastModifiedBy>Microsoft Office User</cp:lastModifiedBy>
  <dcterms:created xsi:type="dcterms:W3CDTF">2020-06-28T18:32:02Z</dcterms:created>
  <dcterms:modified xsi:type="dcterms:W3CDTF">2022-04-03T18:13:36Z</dcterms:modified>
</cp:coreProperties>
</file>